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Решения о бюджете\Бюджет 2017-19\изменение по бюджету\изменение от 13.07.2017\изменения по бюджету на 2017-19 (№163 от 13.07.2017г.)\"/>
    </mc:Choice>
  </mc:AlternateContent>
  <bookViews>
    <workbookView xWindow="120" yWindow="1140" windowWidth="21075" windowHeight="7260"/>
  </bookViews>
  <sheets>
    <sheet name="Приложение 1" sheetId="16" r:id="rId1"/>
    <sheet name="Приложение 2" sheetId="3" r:id="rId2"/>
    <sheet name="Приложение 3" sheetId="5" r:id="rId3"/>
    <sheet name="Приложение 4" sheetId="7" r:id="rId4"/>
    <sheet name="Приложение 5" sheetId="17" r:id="rId5"/>
    <sheet name="Приложение 6" sheetId="14" r:id="rId6"/>
    <sheet name="Приложение 7" sheetId="18" r:id="rId7"/>
  </sheets>
  <definedNames>
    <definedName name="_xlnm._FilterDatabase" localSheetId="1" hidden="1">'Приложение 2'!$A$9:$L$242</definedName>
    <definedName name="_xlnm._FilterDatabase" localSheetId="2" hidden="1">'Приложение 3'!$A$8:$I$171</definedName>
  </definedNames>
  <calcPr calcId="162913"/>
</workbook>
</file>

<file path=xl/calcChain.xml><?xml version="1.0" encoding="utf-8"?>
<calcChain xmlns="http://schemas.openxmlformats.org/spreadsheetml/2006/main">
  <c r="M100" i="17" l="1"/>
  <c r="M56" i="17"/>
  <c r="L58" i="17"/>
  <c r="F31" i="7"/>
  <c r="F22" i="7"/>
  <c r="I121" i="5"/>
  <c r="I89" i="5"/>
  <c r="I92" i="5"/>
  <c r="H92" i="5"/>
  <c r="H93" i="5"/>
  <c r="G92" i="5"/>
  <c r="K107" i="3"/>
  <c r="J111" i="3"/>
  <c r="K110" i="3"/>
  <c r="J110" i="3"/>
  <c r="I110" i="3"/>
  <c r="K208" i="3"/>
  <c r="B15" i="18" l="1"/>
  <c r="B13" i="18" l="1"/>
  <c r="B17" i="18" s="1"/>
  <c r="B10" i="18"/>
  <c r="B8" i="18"/>
  <c r="M65" i="17" l="1"/>
  <c r="F24" i="7"/>
  <c r="I34" i="5"/>
  <c r="K127" i="3"/>
  <c r="E44" i="16"/>
  <c r="M43" i="17" l="1"/>
  <c r="F17" i="7"/>
  <c r="I137" i="5"/>
  <c r="K82" i="3"/>
  <c r="D46" i="16"/>
  <c r="E45" i="16"/>
  <c r="C45" i="16"/>
  <c r="D45" i="16" s="1"/>
  <c r="G116" i="5" l="1"/>
  <c r="I116" i="5"/>
  <c r="I62" i="5"/>
  <c r="G62" i="5"/>
  <c r="J115" i="17"/>
  <c r="J114" i="17"/>
  <c r="J113" i="17"/>
  <c r="J111" i="17"/>
  <c r="J110" i="17" s="1"/>
  <c r="J109" i="17" s="1"/>
  <c r="J108" i="17"/>
  <c r="J107" i="17" s="1"/>
  <c r="J106" i="17" s="1"/>
  <c r="J105" i="17" s="1"/>
  <c r="J103" i="17"/>
  <c r="J101" i="17"/>
  <c r="J99" i="17"/>
  <c r="J98" i="17"/>
  <c r="J97" i="17"/>
  <c r="J94" i="17" s="1"/>
  <c r="J95" i="17"/>
  <c r="J92" i="17"/>
  <c r="J91" i="17"/>
  <c r="J90" i="17" s="1"/>
  <c r="J88" i="17"/>
  <c r="J86" i="17"/>
  <c r="J83" i="17"/>
  <c r="J81" i="17"/>
  <c r="J79" i="17"/>
  <c r="J78" i="17" s="1"/>
  <c r="J75" i="17"/>
  <c r="J74" i="17"/>
  <c r="J72" i="17"/>
  <c r="J71" i="17" s="1"/>
  <c r="J69" i="17"/>
  <c r="J68" i="17"/>
  <c r="J66" i="17"/>
  <c r="J64" i="17"/>
  <c r="J61" i="17"/>
  <c r="J57" i="17"/>
  <c r="J56" i="17"/>
  <c r="J55" i="17"/>
  <c r="J53" i="17"/>
  <c r="J52" i="17" s="1"/>
  <c r="J49" i="17"/>
  <c r="J48" i="17" s="1"/>
  <c r="J47" i="17" s="1"/>
  <c r="J45" i="17"/>
  <c r="J41" i="17"/>
  <c r="L41" i="17" s="1"/>
  <c r="J39" i="17"/>
  <c r="J37" i="17"/>
  <c r="J35" i="17"/>
  <c r="L35" i="17" s="1"/>
  <c r="J33" i="17"/>
  <c r="J32" i="17" s="1"/>
  <c r="J30" i="17"/>
  <c r="J29" i="17"/>
  <c r="J27" i="17"/>
  <c r="J26" i="17" s="1"/>
  <c r="J24" i="17"/>
  <c r="J22" i="17"/>
  <c r="J21" i="17"/>
  <c r="J19" i="17"/>
  <c r="J17" i="17" s="1"/>
  <c r="J16" i="17" s="1"/>
  <c r="J15" i="17"/>
  <c r="J14" i="17"/>
  <c r="J13" i="17" s="1"/>
  <c r="L116" i="17"/>
  <c r="M115" i="17"/>
  <c r="M114" i="17" s="1"/>
  <c r="L115" i="17"/>
  <c r="L112" i="17"/>
  <c r="M111" i="17"/>
  <c r="L111" i="17" s="1"/>
  <c r="M107" i="17"/>
  <c r="M106" i="17" s="1"/>
  <c r="L108" i="17"/>
  <c r="L104" i="17"/>
  <c r="M103" i="17"/>
  <c r="L102" i="17"/>
  <c r="M101" i="17"/>
  <c r="L101" i="17" s="1"/>
  <c r="L100" i="17"/>
  <c r="M99" i="17"/>
  <c r="L99" i="17" s="1"/>
  <c r="M98" i="17"/>
  <c r="M97" i="17" s="1"/>
  <c r="L96" i="17"/>
  <c r="M95" i="17"/>
  <c r="L95" i="17"/>
  <c r="L93" i="17"/>
  <c r="M92" i="17"/>
  <c r="M91" i="17"/>
  <c r="M90" i="17" s="1"/>
  <c r="L89" i="17"/>
  <c r="M88" i="17"/>
  <c r="L88" i="17" s="1"/>
  <c r="L87" i="17"/>
  <c r="M86" i="17"/>
  <c r="L84" i="17"/>
  <c r="M83" i="17"/>
  <c r="L82" i="17"/>
  <c r="M81" i="17"/>
  <c r="L80" i="17"/>
  <c r="M79" i="17"/>
  <c r="L76" i="17"/>
  <c r="M75" i="17"/>
  <c r="M74" i="17" s="1"/>
  <c r="L73" i="17"/>
  <c r="M72" i="17"/>
  <c r="M71" i="17"/>
  <c r="L70" i="17"/>
  <c r="M69" i="17"/>
  <c r="L69" i="17" s="1"/>
  <c r="L67" i="17"/>
  <c r="M66" i="17"/>
  <c r="L65" i="17"/>
  <c r="M64" i="17"/>
  <c r="L64" i="17" s="1"/>
  <c r="L63" i="17"/>
  <c r="L62" i="17"/>
  <c r="M61" i="17"/>
  <c r="M57" i="17"/>
  <c r="M55" i="17" s="1"/>
  <c r="L54" i="17"/>
  <c r="N53" i="17"/>
  <c r="N52" i="17" s="1"/>
  <c r="N51" i="17" s="1"/>
  <c r="M53" i="17"/>
  <c r="K53" i="17"/>
  <c r="K52" i="17"/>
  <c r="K51" i="17" s="1"/>
  <c r="L50" i="17"/>
  <c r="N49" i="17"/>
  <c r="N48" i="17" s="1"/>
  <c r="N47" i="17" s="1"/>
  <c r="M49" i="17"/>
  <c r="K49" i="17"/>
  <c r="K48" i="17" s="1"/>
  <c r="K47" i="17" s="1"/>
  <c r="L46" i="17"/>
  <c r="M45" i="17"/>
  <c r="L45" i="17" s="1"/>
  <c r="L44" i="17"/>
  <c r="L43" i="17"/>
  <c r="L42" i="17"/>
  <c r="M41" i="17"/>
  <c r="L40" i="17"/>
  <c r="M39" i="17"/>
  <c r="L38" i="17"/>
  <c r="M37" i="17"/>
  <c r="L37" i="17"/>
  <c r="L36" i="17"/>
  <c r="M35" i="17"/>
  <c r="L34" i="17"/>
  <c r="M33" i="17"/>
  <c r="L31" i="17"/>
  <c r="M30" i="17"/>
  <c r="L28" i="17"/>
  <c r="M27" i="17"/>
  <c r="M26" i="17" s="1"/>
  <c r="L25" i="17"/>
  <c r="M24" i="17"/>
  <c r="L24" i="17"/>
  <c r="L23" i="17"/>
  <c r="M22" i="17"/>
  <c r="M21" i="17" s="1"/>
  <c r="L20" i="17"/>
  <c r="L19" i="17"/>
  <c r="L18" i="17"/>
  <c r="M17" i="17"/>
  <c r="M16" i="17" s="1"/>
  <c r="M15" i="17"/>
  <c r="M14" i="17" s="1"/>
  <c r="M13" i="17" s="1"/>
  <c r="N117" i="17" l="1"/>
  <c r="N11" i="17"/>
  <c r="L26" i="17"/>
  <c r="L97" i="17"/>
  <c r="J12" i="17"/>
  <c r="J60" i="17"/>
  <c r="J85" i="17"/>
  <c r="L98" i="17"/>
  <c r="L66" i="17"/>
  <c r="L91" i="17"/>
  <c r="M110" i="17"/>
  <c r="L110" i="17" s="1"/>
  <c r="L15" i="17"/>
  <c r="L30" i="17"/>
  <c r="M32" i="17"/>
  <c r="L79" i="17"/>
  <c r="L83" i="17"/>
  <c r="J51" i="17"/>
  <c r="L39" i="17"/>
  <c r="J59" i="17"/>
  <c r="J77" i="17"/>
  <c r="L103" i="17"/>
  <c r="L107" i="17"/>
  <c r="L14" i="17"/>
  <c r="L92" i="17"/>
  <c r="L61" i="17"/>
  <c r="L81" i="17"/>
  <c r="L106" i="17"/>
  <c r="K11" i="17"/>
  <c r="K117" i="17"/>
  <c r="L33" i="17"/>
  <c r="L49" i="17"/>
  <c r="M48" i="17"/>
  <c r="L57" i="17"/>
  <c r="L55" i="17"/>
  <c r="L72" i="17"/>
  <c r="L22" i="17"/>
  <c r="M60" i="17"/>
  <c r="L75" i="17"/>
  <c r="M85" i="17"/>
  <c r="M113" i="17"/>
  <c r="L113" i="17" s="1"/>
  <c r="L114" i="17"/>
  <c r="L21" i="17"/>
  <c r="L53" i="17"/>
  <c r="M52" i="17"/>
  <c r="L74" i="17"/>
  <c r="L86" i="17"/>
  <c r="L90" i="17"/>
  <c r="M94" i="17"/>
  <c r="L94" i="17" s="1"/>
  <c r="L13" i="17"/>
  <c r="L27" i="17"/>
  <c r="M29" i="17"/>
  <c r="L29" i="17" s="1"/>
  <c r="L32" i="17"/>
  <c r="M68" i="17"/>
  <c r="L68" i="17" s="1"/>
  <c r="L71" i="17"/>
  <c r="M78" i="17"/>
  <c r="M105" i="17"/>
  <c r="L105" i="17" s="1"/>
  <c r="J117" i="17" l="1"/>
  <c r="M109" i="17"/>
  <c r="L109" i="17" s="1"/>
  <c r="J11" i="17"/>
  <c r="M77" i="17"/>
  <c r="L77" i="17" s="1"/>
  <c r="L78" i="17"/>
  <c r="L85" i="17"/>
  <c r="L17" i="17"/>
  <c r="M12" i="17"/>
  <c r="L56" i="17"/>
  <c r="L52" i="17"/>
  <c r="M51" i="17"/>
  <c r="L51" i="17" s="1"/>
  <c r="M59" i="17"/>
  <c r="L59" i="17" s="1"/>
  <c r="L60" i="17"/>
  <c r="L48" i="17"/>
  <c r="M47" i="17"/>
  <c r="L47" i="17" s="1"/>
  <c r="M117" i="17" l="1"/>
  <c r="M11" i="17"/>
  <c r="L16" i="17"/>
  <c r="L117" i="17" l="1"/>
  <c r="L11" i="17"/>
  <c r="L12" i="17"/>
  <c r="D36" i="7" l="1"/>
  <c r="D34" i="7"/>
  <c r="D33" i="7"/>
  <c r="D32" i="7"/>
  <c r="D31" i="7"/>
  <c r="D28" i="7"/>
  <c r="D24" i="7"/>
  <c r="D23" i="7"/>
  <c r="D22" i="7"/>
  <c r="D20" i="7"/>
  <c r="D18" i="7"/>
  <c r="D12" i="7"/>
  <c r="D11" i="7" s="1"/>
  <c r="G169" i="5"/>
  <c r="G168" i="5"/>
  <c r="G167" i="5"/>
  <c r="G165" i="5"/>
  <c r="G164" i="5" s="1"/>
  <c r="G162" i="5"/>
  <c r="G161" i="5"/>
  <c r="G160" i="5" s="1"/>
  <c r="G157" i="5"/>
  <c r="G156" i="5" s="1"/>
  <c r="G155" i="5" s="1"/>
  <c r="G153" i="5"/>
  <c r="G152" i="5"/>
  <c r="G151" i="5"/>
  <c r="G149" i="5"/>
  <c r="G148" i="5"/>
  <c r="G147" i="5"/>
  <c r="G146" i="5" s="1"/>
  <c r="G144" i="5"/>
  <c r="G142" i="5"/>
  <c r="G141" i="5"/>
  <c r="G138" i="5"/>
  <c r="G136" i="5"/>
  <c r="G134" i="5"/>
  <c r="G130" i="5"/>
  <c r="G129" i="5"/>
  <c r="G128" i="5" s="1"/>
  <c r="G126" i="5"/>
  <c r="G120" i="5"/>
  <c r="G119" i="5"/>
  <c r="G118" i="5" s="1"/>
  <c r="G117" i="5" s="1"/>
  <c r="G115" i="5"/>
  <c r="G114" i="5"/>
  <c r="G113" i="5" s="1"/>
  <c r="G112" i="5" s="1"/>
  <c r="G111" i="5"/>
  <c r="G110" i="5"/>
  <c r="G109" i="5" s="1"/>
  <c r="G108" i="5" s="1"/>
  <c r="G107" i="5" s="1"/>
  <c r="G105" i="5"/>
  <c r="G104" i="5"/>
  <c r="G103" i="5" s="1"/>
  <c r="G102" i="5" s="1"/>
  <c r="G101" i="5" s="1"/>
  <c r="G100" i="5" s="1"/>
  <c r="G98" i="5"/>
  <c r="G97" i="5"/>
  <c r="G96" i="5" s="1"/>
  <c r="G95" i="5" s="1"/>
  <c r="G94" i="5" s="1"/>
  <c r="G91" i="5"/>
  <c r="G90" i="5" s="1"/>
  <c r="G89" i="5" s="1"/>
  <c r="G88" i="5" s="1"/>
  <c r="G87" i="5" s="1"/>
  <c r="G86" i="5" s="1"/>
  <c r="G84" i="5"/>
  <c r="G83" i="5"/>
  <c r="G82" i="5"/>
  <c r="G81" i="5" s="1"/>
  <c r="G79" i="5"/>
  <c r="G78" i="5"/>
  <c r="G77" i="5" s="1"/>
  <c r="G75" i="5"/>
  <c r="G74" i="5"/>
  <c r="G72" i="5"/>
  <c r="G71" i="5"/>
  <c r="G66" i="5"/>
  <c r="G65" i="5" s="1"/>
  <c r="G64" i="5" s="1"/>
  <c r="G63" i="5" s="1"/>
  <c r="G61" i="5"/>
  <c r="G60" i="5" s="1"/>
  <c r="G59" i="5" s="1"/>
  <c r="G58" i="5" s="1"/>
  <c r="G56" i="5"/>
  <c r="G55" i="5" s="1"/>
  <c r="G54" i="5" s="1"/>
  <c r="G53" i="5" s="1"/>
  <c r="G51" i="5"/>
  <c r="G50" i="5" s="1"/>
  <c r="G48" i="5"/>
  <c r="G47" i="5"/>
  <c r="G42" i="5"/>
  <c r="G41" i="5"/>
  <c r="G40" i="5" s="1"/>
  <c r="G39" i="5" s="1"/>
  <c r="G38" i="5" s="1"/>
  <c r="G36" i="5"/>
  <c r="G35" i="5" s="1"/>
  <c r="G33" i="5"/>
  <c r="G32" i="5" s="1"/>
  <c r="G27" i="5"/>
  <c r="G26" i="5"/>
  <c r="G25" i="5" s="1"/>
  <c r="G24" i="5" s="1"/>
  <c r="G23" i="5" s="1"/>
  <c r="G22" i="5"/>
  <c r="G21" i="5" s="1"/>
  <c r="G20" i="5" s="1"/>
  <c r="G19" i="5" s="1"/>
  <c r="G18" i="5" s="1"/>
  <c r="G17" i="5" s="1"/>
  <c r="G15" i="5"/>
  <c r="G13" i="5"/>
  <c r="G12" i="5"/>
  <c r="G11" i="5" s="1"/>
  <c r="G10" i="5" s="1"/>
  <c r="G9" i="5" s="1"/>
  <c r="I240" i="3"/>
  <c r="I239" i="3" s="1"/>
  <c r="I238" i="3" s="1"/>
  <c r="I237" i="3" s="1"/>
  <c r="I236" i="3" s="1"/>
  <c r="I235" i="3" s="1"/>
  <c r="I234" i="3" s="1"/>
  <c r="I232" i="3"/>
  <c r="I231" i="3" s="1"/>
  <c r="I230" i="3" s="1"/>
  <c r="I229" i="3" s="1"/>
  <c r="I228" i="3" s="1"/>
  <c r="I227" i="3" s="1"/>
  <c r="I226" i="3" s="1"/>
  <c r="I225" i="3"/>
  <c r="I224" i="3" s="1"/>
  <c r="I223" i="3" s="1"/>
  <c r="I222" i="3" s="1"/>
  <c r="I221" i="3" s="1"/>
  <c r="I220" i="3" s="1"/>
  <c r="I219" i="3" s="1"/>
  <c r="I218" i="3" s="1"/>
  <c r="I216" i="3"/>
  <c r="I215" i="3" s="1"/>
  <c r="I214" i="3" s="1"/>
  <c r="I212" i="3"/>
  <c r="I211" i="3" s="1"/>
  <c r="I210" i="3" s="1"/>
  <c r="I207" i="3"/>
  <c r="I206" i="3" s="1"/>
  <c r="I205" i="3" s="1"/>
  <c r="I204" i="3" s="1"/>
  <c r="I203" i="3"/>
  <c r="I202" i="3"/>
  <c r="I201" i="3" s="1"/>
  <c r="I200" i="3" s="1"/>
  <c r="I199" i="3" s="1"/>
  <c r="I198" i="3" s="1"/>
  <c r="I196" i="3"/>
  <c r="I195" i="3" s="1"/>
  <c r="I194" i="3" s="1"/>
  <c r="I193" i="3" s="1"/>
  <c r="I192" i="3" s="1"/>
  <c r="I189" i="3"/>
  <c r="I188" i="3" s="1"/>
  <c r="I187" i="3" s="1"/>
  <c r="I186" i="3" s="1"/>
  <c r="I185" i="3" s="1"/>
  <c r="I183" i="3"/>
  <c r="I182" i="3" s="1"/>
  <c r="I181" i="3" s="1"/>
  <c r="I180" i="3" s="1"/>
  <c r="I178" i="3"/>
  <c r="I177" i="3" s="1"/>
  <c r="I175" i="3"/>
  <c r="I174" i="3" s="1"/>
  <c r="I168" i="3"/>
  <c r="I167" i="3" s="1"/>
  <c r="I166" i="3" s="1"/>
  <c r="I165" i="3" s="1"/>
  <c r="I163" i="3"/>
  <c r="I162" i="3" s="1"/>
  <c r="I161" i="3" s="1"/>
  <c r="I160" i="3" s="1"/>
  <c r="I158" i="3"/>
  <c r="I157" i="3" s="1"/>
  <c r="I156" i="3" s="1"/>
  <c r="I155" i="3" s="1"/>
  <c r="I154" i="3" s="1"/>
  <c r="I150" i="3"/>
  <c r="I149" i="3" s="1"/>
  <c r="I148" i="3" s="1"/>
  <c r="I147" i="3" s="1"/>
  <c r="I146" i="3" s="1"/>
  <c r="I145" i="3" s="1"/>
  <c r="I143" i="3"/>
  <c r="I142" i="3" s="1"/>
  <c r="I141" i="3" s="1"/>
  <c r="I140" i="3" s="1"/>
  <c r="I139" i="3" s="1"/>
  <c r="I138" i="3" s="1"/>
  <c r="I136" i="3"/>
  <c r="I135" i="3" s="1"/>
  <c r="I134" i="3" s="1"/>
  <c r="I133" i="3" s="1"/>
  <c r="I132" i="3" s="1"/>
  <c r="I131" i="3" s="1"/>
  <c r="I129" i="3"/>
  <c r="I128" i="3" s="1"/>
  <c r="I126" i="3"/>
  <c r="I125" i="3" s="1"/>
  <c r="I120" i="3"/>
  <c r="I118" i="3"/>
  <c r="I109" i="3"/>
  <c r="I108" i="3" s="1"/>
  <c r="I107" i="3" s="1"/>
  <c r="I106" i="3" s="1"/>
  <c r="I105" i="3" s="1"/>
  <c r="I104" i="3" s="1"/>
  <c r="I103" i="3" s="1"/>
  <c r="I101" i="3"/>
  <c r="I100" i="3" s="1"/>
  <c r="I99" i="3" s="1"/>
  <c r="I98" i="3" s="1"/>
  <c r="I97" i="3" s="1"/>
  <c r="I96" i="3" s="1"/>
  <c r="I93" i="3"/>
  <c r="I92" i="3" s="1"/>
  <c r="I91" i="3" s="1"/>
  <c r="I90" i="3" s="1"/>
  <c r="I89" i="3" s="1"/>
  <c r="I87" i="3"/>
  <c r="I86" i="3" s="1"/>
  <c r="I85" i="3" s="1"/>
  <c r="I83" i="3"/>
  <c r="I81" i="3"/>
  <c r="I79" i="3"/>
  <c r="I73" i="3"/>
  <c r="I72" i="3" s="1"/>
  <c r="I71" i="3" s="1"/>
  <c r="I70" i="3" s="1"/>
  <c r="I68" i="3"/>
  <c r="I67" i="3" s="1"/>
  <c r="I65" i="3"/>
  <c r="I64" i="3" s="1"/>
  <c r="I59" i="3"/>
  <c r="I58" i="3" s="1"/>
  <c r="I57" i="3" s="1"/>
  <c r="I56" i="3" s="1"/>
  <c r="I55" i="3" s="1"/>
  <c r="I52" i="3"/>
  <c r="I51" i="3" s="1"/>
  <c r="I50" i="3" s="1"/>
  <c r="I49" i="3" s="1"/>
  <c r="I48" i="3" s="1"/>
  <c r="I47" i="3" s="1"/>
  <c r="I45" i="3"/>
  <c r="I44" i="3" s="1"/>
  <c r="I43" i="3" s="1"/>
  <c r="I42" i="3" s="1"/>
  <c r="I41" i="3" s="1"/>
  <c r="I39" i="3"/>
  <c r="I38" i="3" s="1"/>
  <c r="I37" i="3" s="1"/>
  <c r="I36" i="3" s="1"/>
  <c r="I34" i="3"/>
  <c r="I33" i="3" s="1"/>
  <c r="I32" i="3" s="1"/>
  <c r="I31" i="3" s="1"/>
  <c r="I30" i="3" s="1"/>
  <c r="I27" i="3"/>
  <c r="I25" i="3"/>
  <c r="I23" i="3"/>
  <c r="I17" i="3"/>
  <c r="I16" i="3"/>
  <c r="I15" i="3" s="1"/>
  <c r="I14" i="3" s="1"/>
  <c r="I13" i="3" s="1"/>
  <c r="I12" i="3" s="1"/>
  <c r="I11" i="3" s="1"/>
  <c r="K27" i="3"/>
  <c r="G150" i="5" l="1"/>
  <c r="G31" i="5"/>
  <c r="G30" i="5" s="1"/>
  <c r="G29" i="5" s="1"/>
  <c r="G125" i="5"/>
  <c r="G124" i="5" s="1"/>
  <c r="G159" i="5"/>
  <c r="G46" i="5"/>
  <c r="G45" i="5" s="1"/>
  <c r="G70" i="5"/>
  <c r="G69" i="5" s="1"/>
  <c r="G68" i="5" s="1"/>
  <c r="G140" i="5"/>
  <c r="G133" i="5"/>
  <c r="G132" i="5" s="1"/>
  <c r="I29" i="3"/>
  <c r="I173" i="3"/>
  <c r="I172" i="3" s="1"/>
  <c r="I117" i="3"/>
  <c r="I116" i="3" s="1"/>
  <c r="I115" i="3" s="1"/>
  <c r="I114" i="3" s="1"/>
  <c r="I124" i="3"/>
  <c r="I123" i="3" s="1"/>
  <c r="I122" i="3" s="1"/>
  <c r="I113" i="3" s="1"/>
  <c r="I112" i="3" s="1"/>
  <c r="I63" i="3"/>
  <c r="I62" i="3" s="1"/>
  <c r="I61" i="3" s="1"/>
  <c r="I153" i="3"/>
  <c r="I22" i="3"/>
  <c r="I21" i="3" s="1"/>
  <c r="I20" i="3" s="1"/>
  <c r="I19" i="3" s="1"/>
  <c r="I18" i="3" s="1"/>
  <c r="I78" i="3"/>
  <c r="I77" i="3" s="1"/>
  <c r="I76" i="3" s="1"/>
  <c r="I75" i="3" s="1"/>
  <c r="I95" i="3"/>
  <c r="I171" i="3"/>
  <c r="I170" i="3" s="1"/>
  <c r="D38" i="7"/>
  <c r="G44" i="5"/>
  <c r="G106" i="5"/>
  <c r="I209" i="3"/>
  <c r="I191" i="3" s="1"/>
  <c r="E31" i="16"/>
  <c r="E29" i="16"/>
  <c r="D32" i="16"/>
  <c r="D30" i="16"/>
  <c r="C31" i="16"/>
  <c r="C29" i="16"/>
  <c r="D29" i="16" s="1"/>
  <c r="G123" i="5" l="1"/>
  <c r="G122" i="5" s="1"/>
  <c r="I54" i="3"/>
  <c r="I10" i="3" s="1"/>
  <c r="I152" i="3"/>
  <c r="G171" i="5"/>
  <c r="D31" i="16"/>
  <c r="C43" i="16"/>
  <c r="C42" i="16" s="1"/>
  <c r="C39" i="16"/>
  <c r="C38" i="16"/>
  <c r="D38" i="16" s="1"/>
  <c r="C37" i="16"/>
  <c r="C35" i="16"/>
  <c r="C34" i="16"/>
  <c r="C27" i="16"/>
  <c r="C25" i="16"/>
  <c r="D25" i="16" s="1"/>
  <c r="C21" i="16"/>
  <c r="C19" i="16"/>
  <c r="C15" i="16"/>
  <c r="C11" i="16"/>
  <c r="C10" i="16" s="1"/>
  <c r="C9" i="16" s="1"/>
  <c r="D44" i="16"/>
  <c r="E43" i="16"/>
  <c r="E42" i="16" s="1"/>
  <c r="E33" i="16" s="1"/>
  <c r="D43" i="16"/>
  <c r="D41" i="16"/>
  <c r="D40" i="16"/>
  <c r="E39" i="16"/>
  <c r="E37" i="16" s="1"/>
  <c r="D37" i="16" s="1"/>
  <c r="E38" i="16"/>
  <c r="D36" i="16"/>
  <c r="E35" i="16"/>
  <c r="D35" i="16" s="1"/>
  <c r="D28" i="16"/>
  <c r="E27" i="16"/>
  <c r="D26" i="16"/>
  <c r="E25" i="16"/>
  <c r="D24" i="16"/>
  <c r="D23" i="16"/>
  <c r="D22" i="16"/>
  <c r="E21" i="16"/>
  <c r="D20" i="16"/>
  <c r="E19" i="16"/>
  <c r="D19" i="16" s="1"/>
  <c r="D18" i="16"/>
  <c r="D17" i="16"/>
  <c r="D16" i="16"/>
  <c r="E15" i="16"/>
  <c r="D14" i="16"/>
  <c r="D13" i="16"/>
  <c r="D12" i="16"/>
  <c r="E11" i="16"/>
  <c r="E10" i="16" s="1"/>
  <c r="D11" i="16" l="1"/>
  <c r="C33" i="16"/>
  <c r="C47" i="16" s="1"/>
  <c r="E9" i="16"/>
  <c r="D42" i="16"/>
  <c r="I242" i="3"/>
  <c r="D27" i="16"/>
  <c r="D21" i="16"/>
  <c r="D15" i="16"/>
  <c r="D39" i="16"/>
  <c r="D10" i="16"/>
  <c r="E34" i="16"/>
  <c r="D33" i="16" l="1"/>
  <c r="D34" i="16"/>
  <c r="E47" i="16"/>
  <c r="D47" i="16" s="1"/>
  <c r="D9" i="16"/>
  <c r="C34" i="14" l="1"/>
  <c r="C13" i="14"/>
  <c r="C10" i="14"/>
  <c r="C22" i="14" s="1"/>
  <c r="I105" i="5" l="1"/>
  <c r="H158" i="5"/>
  <c r="I157" i="5"/>
  <c r="H154" i="5"/>
  <c r="I153" i="5"/>
  <c r="I152" i="5" s="1"/>
  <c r="I151" i="5" s="1"/>
  <c r="I91" i="5"/>
  <c r="K203" i="3"/>
  <c r="J213" i="3"/>
  <c r="J217" i="3"/>
  <c r="K216" i="3"/>
  <c r="K215" i="3" s="1"/>
  <c r="K212" i="3"/>
  <c r="K109" i="3"/>
  <c r="H153" i="5" l="1"/>
  <c r="H157" i="5"/>
  <c r="I156" i="5"/>
  <c r="J212" i="3"/>
  <c r="K211" i="3"/>
  <c r="K210" i="3" s="1"/>
  <c r="J210" i="3" s="1"/>
  <c r="K214" i="3"/>
  <c r="J214" i="3" s="1"/>
  <c r="J215" i="3"/>
  <c r="J216" i="3"/>
  <c r="J211" i="3" l="1"/>
  <c r="H151" i="5"/>
  <c r="H152" i="5"/>
  <c r="K209" i="3"/>
  <c r="J209" i="3" s="1"/>
  <c r="H156" i="5"/>
  <c r="I155" i="5"/>
  <c r="H43" i="5"/>
  <c r="I42" i="5"/>
  <c r="I41" i="5" s="1"/>
  <c r="K196" i="3"/>
  <c r="J197" i="3"/>
  <c r="H42" i="5" l="1"/>
  <c r="H155" i="5"/>
  <c r="I150" i="5"/>
  <c r="H150" i="5" s="1"/>
  <c r="I40" i="5"/>
  <c r="J196" i="3"/>
  <c r="K195" i="3"/>
  <c r="K194" i="3" s="1"/>
  <c r="K193" i="3" s="1"/>
  <c r="K192" i="3" s="1"/>
  <c r="H41" i="5" l="1"/>
  <c r="H40" i="5"/>
  <c r="I39" i="5"/>
  <c r="J192" i="3"/>
  <c r="J194" i="3"/>
  <c r="J195" i="3"/>
  <c r="J193" i="3"/>
  <c r="I38" i="5" l="1"/>
  <c r="H38" i="5" s="1"/>
  <c r="H39" i="5"/>
  <c r="E37" i="7" l="1"/>
  <c r="E35" i="7"/>
  <c r="E33" i="7"/>
  <c r="E31" i="7"/>
  <c r="E30" i="7"/>
  <c r="E29" i="7"/>
  <c r="E27" i="7"/>
  <c r="E26" i="7"/>
  <c r="E25" i="7"/>
  <c r="E22" i="7"/>
  <c r="E21" i="7"/>
  <c r="E19" i="7"/>
  <c r="E17" i="7"/>
  <c r="E16" i="7"/>
  <c r="E15" i="7"/>
  <c r="E14" i="7"/>
  <c r="E13" i="7"/>
  <c r="H170" i="5"/>
  <c r="H166" i="5"/>
  <c r="H163" i="5"/>
  <c r="H145" i="5"/>
  <c r="H143" i="5"/>
  <c r="H139" i="5"/>
  <c r="H137" i="5"/>
  <c r="H135" i="5"/>
  <c r="H131" i="5"/>
  <c r="H127" i="5"/>
  <c r="H121" i="5"/>
  <c r="H116" i="5"/>
  <c r="H105" i="5"/>
  <c r="H99" i="5"/>
  <c r="H91" i="5"/>
  <c r="H85" i="5"/>
  <c r="H80" i="5"/>
  <c r="H76" i="5"/>
  <c r="H73" i="5"/>
  <c r="H67" i="5"/>
  <c r="H62" i="5"/>
  <c r="H57" i="5"/>
  <c r="H52" i="5"/>
  <c r="H49" i="5"/>
  <c r="H37" i="5"/>
  <c r="H34" i="5"/>
  <c r="H28" i="5"/>
  <c r="H22" i="5"/>
  <c r="H16" i="5"/>
  <c r="H14" i="5"/>
  <c r="J241" i="3"/>
  <c r="J233" i="3"/>
  <c r="J225" i="3"/>
  <c r="J208" i="3"/>
  <c r="J203" i="3"/>
  <c r="J190" i="3"/>
  <c r="J184" i="3"/>
  <c r="J179" i="3"/>
  <c r="J176" i="3"/>
  <c r="J169" i="3"/>
  <c r="J164" i="3"/>
  <c r="J159" i="3"/>
  <c r="J151" i="3"/>
  <c r="J144" i="3"/>
  <c r="J137" i="3"/>
  <c r="J130" i="3"/>
  <c r="J127" i="3"/>
  <c r="J121" i="3"/>
  <c r="J119" i="3"/>
  <c r="J109" i="3"/>
  <c r="J102" i="3"/>
  <c r="J94" i="3"/>
  <c r="J88" i="3"/>
  <c r="J84" i="3"/>
  <c r="J82" i="3"/>
  <c r="J80" i="3"/>
  <c r="J74" i="3"/>
  <c r="J69" i="3"/>
  <c r="J66" i="3"/>
  <c r="J60" i="3"/>
  <c r="J53" i="3"/>
  <c r="J46" i="3"/>
  <c r="J40" i="3"/>
  <c r="J35" i="3"/>
  <c r="J28" i="3"/>
  <c r="J24" i="3"/>
  <c r="H129" i="5" l="1"/>
  <c r="J26" i="3"/>
  <c r="I111" i="5" l="1"/>
  <c r="H111" i="5" s="1"/>
  <c r="I169" i="5"/>
  <c r="K39" i="3"/>
  <c r="J39" i="3" s="1"/>
  <c r="I168" i="5" l="1"/>
  <c r="H169" i="5"/>
  <c r="K38" i="3"/>
  <c r="K37" i="3" s="1"/>
  <c r="E24" i="7"/>
  <c r="I167" i="5" l="1"/>
  <c r="H167" i="5" s="1"/>
  <c r="H168" i="5"/>
  <c r="J38" i="3"/>
  <c r="K36" i="3"/>
  <c r="J36" i="3" s="1"/>
  <c r="J37" i="3"/>
  <c r="F12" i="7"/>
  <c r="E12" i="7" s="1"/>
  <c r="I149" i="5"/>
  <c r="H149" i="5" s="1"/>
  <c r="K17" i="3"/>
  <c r="J17" i="3" s="1"/>
  <c r="F23" i="7" l="1"/>
  <c r="E23" i="7" s="1"/>
  <c r="F32" i="7"/>
  <c r="E32" i="7" s="1"/>
  <c r="F36" i="7"/>
  <c r="E36" i="7" s="1"/>
  <c r="I79" i="5"/>
  <c r="I75" i="5"/>
  <c r="I72" i="5"/>
  <c r="I165" i="5"/>
  <c r="I162" i="5"/>
  <c r="I148" i="5"/>
  <c r="I144" i="5"/>
  <c r="H144" i="5" s="1"/>
  <c r="I142" i="5"/>
  <c r="I138" i="5"/>
  <c r="H138" i="5" s="1"/>
  <c r="I136" i="5"/>
  <c r="H136" i="5" s="1"/>
  <c r="I134" i="5"/>
  <c r="H134" i="5" s="1"/>
  <c r="I130" i="5"/>
  <c r="H130" i="5" s="1"/>
  <c r="I128" i="5"/>
  <c r="H128" i="5" s="1"/>
  <c r="I126" i="5"/>
  <c r="H126" i="5" s="1"/>
  <c r="I120" i="5"/>
  <c r="I115" i="5"/>
  <c r="I110" i="5"/>
  <c r="I104" i="5"/>
  <c r="I98" i="5"/>
  <c r="I90" i="5"/>
  <c r="I84" i="5"/>
  <c r="I66" i="5"/>
  <c r="I61" i="5"/>
  <c r="I56" i="5"/>
  <c r="I51" i="5"/>
  <c r="I48" i="5"/>
  <c r="I36" i="5"/>
  <c r="I33" i="5"/>
  <c r="I27" i="5"/>
  <c r="I21" i="5"/>
  <c r="I13" i="5"/>
  <c r="H13" i="5" s="1"/>
  <c r="I15" i="5"/>
  <c r="K240" i="3"/>
  <c r="K224" i="3"/>
  <c r="K118" i="3"/>
  <c r="J118" i="3" s="1"/>
  <c r="K120" i="3"/>
  <c r="J120" i="3" s="1"/>
  <c r="K189" i="3"/>
  <c r="K168" i="3"/>
  <c r="K163" i="3"/>
  <c r="K150" i="3"/>
  <c r="I20" i="5" l="1"/>
  <c r="H21" i="5"/>
  <c r="I65" i="5"/>
  <c r="H66" i="5"/>
  <c r="I12" i="5"/>
  <c r="H12" i="5" s="1"/>
  <c r="H15" i="5"/>
  <c r="I32" i="5"/>
  <c r="H32" i="5" s="1"/>
  <c r="H33" i="5"/>
  <c r="I141" i="5"/>
  <c r="H141" i="5" s="1"/>
  <c r="H142" i="5"/>
  <c r="I164" i="5"/>
  <c r="H164" i="5" s="1"/>
  <c r="H165" i="5"/>
  <c r="I35" i="5"/>
  <c r="H35" i="5" s="1"/>
  <c r="H36" i="5"/>
  <c r="I60" i="5"/>
  <c r="H61" i="5"/>
  <c r="I97" i="5"/>
  <c r="H98" i="5"/>
  <c r="I119" i="5"/>
  <c r="H120" i="5"/>
  <c r="I71" i="5"/>
  <c r="H71" i="5" s="1"/>
  <c r="H72" i="5"/>
  <c r="I47" i="5"/>
  <c r="H47" i="5" s="1"/>
  <c r="H48" i="5"/>
  <c r="I147" i="5"/>
  <c r="H148" i="5"/>
  <c r="I74" i="5"/>
  <c r="H74" i="5" s="1"/>
  <c r="H75" i="5"/>
  <c r="I26" i="5"/>
  <c r="H27" i="5"/>
  <c r="I50" i="5"/>
  <c r="H50" i="5" s="1"/>
  <c r="H51" i="5"/>
  <c r="I83" i="5"/>
  <c r="H84" i="5"/>
  <c r="I109" i="5"/>
  <c r="H110" i="5"/>
  <c r="I161" i="5"/>
  <c r="H162" i="5"/>
  <c r="I78" i="5"/>
  <c r="H79" i="5"/>
  <c r="I114" i="5"/>
  <c r="H115" i="5"/>
  <c r="I103" i="5"/>
  <c r="H104" i="5"/>
  <c r="H90" i="5"/>
  <c r="I55" i="5"/>
  <c r="H56" i="5"/>
  <c r="K223" i="3"/>
  <c r="J224" i="3"/>
  <c r="K188" i="3"/>
  <c r="J189" i="3"/>
  <c r="K239" i="3"/>
  <c r="J240" i="3"/>
  <c r="K162" i="3"/>
  <c r="J163" i="3"/>
  <c r="K167" i="3"/>
  <c r="J168" i="3"/>
  <c r="K149" i="3"/>
  <c r="J150" i="3"/>
  <c r="I125" i="5"/>
  <c r="I133" i="5"/>
  <c r="K117" i="3"/>
  <c r="I140" i="5" l="1"/>
  <c r="H140" i="5" s="1"/>
  <c r="I11" i="5"/>
  <c r="I10" i="5" s="1"/>
  <c r="I46" i="5"/>
  <c r="I45" i="5" s="1"/>
  <c r="H45" i="5" s="1"/>
  <c r="I70" i="5"/>
  <c r="H70" i="5" s="1"/>
  <c r="I31" i="5"/>
  <c r="I30" i="5" s="1"/>
  <c r="I77" i="5"/>
  <c r="H77" i="5" s="1"/>
  <c r="H78" i="5"/>
  <c r="I108" i="5"/>
  <c r="H109" i="5"/>
  <c r="I118" i="5"/>
  <c r="H119" i="5"/>
  <c r="I59" i="5"/>
  <c r="H60" i="5"/>
  <c r="I64" i="5"/>
  <c r="H65" i="5"/>
  <c r="I160" i="5"/>
  <c r="H161" i="5"/>
  <c r="I82" i="5"/>
  <c r="H83" i="5"/>
  <c r="I25" i="5"/>
  <c r="H26" i="5"/>
  <c r="I146" i="5"/>
  <c r="H146" i="5" s="1"/>
  <c r="H147" i="5"/>
  <c r="I96" i="5"/>
  <c r="H97" i="5"/>
  <c r="I19" i="5"/>
  <c r="H20" i="5"/>
  <c r="I113" i="5"/>
  <c r="H114" i="5"/>
  <c r="I132" i="5"/>
  <c r="H132" i="5" s="1"/>
  <c r="H133" i="5"/>
  <c r="I124" i="5"/>
  <c r="H124" i="5" s="1"/>
  <c r="H125" i="5"/>
  <c r="I102" i="5"/>
  <c r="H103" i="5"/>
  <c r="I88" i="5"/>
  <c r="H89" i="5"/>
  <c r="I54" i="5"/>
  <c r="H55" i="5"/>
  <c r="K148" i="3"/>
  <c r="J149" i="3"/>
  <c r="K116" i="3"/>
  <c r="J117" i="3"/>
  <c r="K161" i="3"/>
  <c r="J162" i="3"/>
  <c r="K187" i="3"/>
  <c r="J188" i="3"/>
  <c r="K166" i="3"/>
  <c r="J167" i="3"/>
  <c r="K238" i="3"/>
  <c r="J239" i="3"/>
  <c r="K222" i="3"/>
  <c r="J223" i="3"/>
  <c r="H46" i="5" l="1"/>
  <c r="H11" i="5"/>
  <c r="H31" i="5"/>
  <c r="I69" i="5"/>
  <c r="H69" i="5" s="1"/>
  <c r="I95" i="5"/>
  <c r="H96" i="5"/>
  <c r="I24" i="5"/>
  <c r="H25" i="5"/>
  <c r="H160" i="5"/>
  <c r="I159" i="5"/>
  <c r="H159" i="5" s="1"/>
  <c r="I58" i="5"/>
  <c r="H58" i="5" s="1"/>
  <c r="H59" i="5"/>
  <c r="I107" i="5"/>
  <c r="H107" i="5" s="1"/>
  <c r="H108" i="5"/>
  <c r="I29" i="5"/>
  <c r="H29" i="5" s="1"/>
  <c r="H30" i="5"/>
  <c r="I18" i="5"/>
  <c r="H19" i="5"/>
  <c r="I81" i="5"/>
  <c r="H81" i="5" s="1"/>
  <c r="H82" i="5"/>
  <c r="I9" i="5"/>
  <c r="H9" i="5" s="1"/>
  <c r="H10" i="5"/>
  <c r="I63" i="5"/>
  <c r="H63" i="5" s="1"/>
  <c r="H64" i="5"/>
  <c r="I117" i="5"/>
  <c r="H117" i="5" s="1"/>
  <c r="H118" i="5"/>
  <c r="I112" i="5"/>
  <c r="H113" i="5"/>
  <c r="I123" i="5"/>
  <c r="I101" i="5"/>
  <c r="H102" i="5"/>
  <c r="I87" i="5"/>
  <c r="H88" i="5"/>
  <c r="I53" i="5"/>
  <c r="H54" i="5"/>
  <c r="K186" i="3"/>
  <c r="J187" i="3"/>
  <c r="K237" i="3"/>
  <c r="J238" i="3"/>
  <c r="K115" i="3"/>
  <c r="J116" i="3"/>
  <c r="K221" i="3"/>
  <c r="J222" i="3"/>
  <c r="K165" i="3"/>
  <c r="J165" i="3" s="1"/>
  <c r="J166" i="3"/>
  <c r="K160" i="3"/>
  <c r="J160" i="3" s="1"/>
  <c r="J161" i="3"/>
  <c r="K147" i="3"/>
  <c r="J148" i="3"/>
  <c r="I68" i="5" l="1"/>
  <c r="H68" i="5" s="1"/>
  <c r="I17" i="5"/>
  <c r="H18" i="5"/>
  <c r="I23" i="5"/>
  <c r="H23" i="5" s="1"/>
  <c r="H24" i="5"/>
  <c r="I94" i="5"/>
  <c r="H94" i="5" s="1"/>
  <c r="H95" i="5"/>
  <c r="H112" i="5"/>
  <c r="I106" i="5"/>
  <c r="H106" i="5" s="1"/>
  <c r="I122" i="5"/>
  <c r="H122" i="5" s="1"/>
  <c r="H123" i="5"/>
  <c r="I100" i="5"/>
  <c r="H101" i="5"/>
  <c r="I86" i="5"/>
  <c r="H86" i="5" s="1"/>
  <c r="H87" i="5"/>
  <c r="H53" i="5"/>
  <c r="I44" i="5"/>
  <c r="K220" i="3"/>
  <c r="J221" i="3"/>
  <c r="K236" i="3"/>
  <c r="J237" i="3"/>
  <c r="K146" i="3"/>
  <c r="J147" i="3"/>
  <c r="K114" i="3"/>
  <c r="J114" i="3" s="1"/>
  <c r="J115" i="3"/>
  <c r="K185" i="3"/>
  <c r="J185" i="3" s="1"/>
  <c r="J186" i="3"/>
  <c r="H100" i="5" l="1"/>
  <c r="I171" i="5"/>
  <c r="H171" i="5" s="1"/>
  <c r="H17" i="5"/>
  <c r="H44" i="5"/>
  <c r="K235" i="3"/>
  <c r="J236" i="3"/>
  <c r="K145" i="3"/>
  <c r="J145" i="3" s="1"/>
  <c r="J146" i="3"/>
  <c r="K219" i="3"/>
  <c r="J220" i="3"/>
  <c r="K218" i="3" l="1"/>
  <c r="J218" i="3" s="1"/>
  <c r="J219" i="3"/>
  <c r="K234" i="3"/>
  <c r="J234" i="3" s="1"/>
  <c r="J235" i="3"/>
  <c r="F11" i="7"/>
  <c r="E11" i="7" s="1"/>
  <c r="K34" i="3"/>
  <c r="K33" i="3" l="1"/>
  <c r="J34" i="3"/>
  <c r="K68" i="3"/>
  <c r="K67" i="3" l="1"/>
  <c r="J67" i="3" s="1"/>
  <c r="J68" i="3"/>
  <c r="K32" i="3"/>
  <c r="J33" i="3"/>
  <c r="K178" i="3"/>
  <c r="K31" i="3" l="1"/>
  <c r="J32" i="3"/>
  <c r="K177" i="3"/>
  <c r="J177" i="3" s="1"/>
  <c r="J178" i="3"/>
  <c r="K126" i="3"/>
  <c r="K125" i="3" l="1"/>
  <c r="J125" i="3" s="1"/>
  <c r="J126" i="3"/>
  <c r="K30" i="3"/>
  <c r="J31" i="3"/>
  <c r="K232" i="3"/>
  <c r="K207" i="3"/>
  <c r="K202" i="3"/>
  <c r="K183" i="3"/>
  <c r="K175" i="3"/>
  <c r="K158" i="3"/>
  <c r="K143" i="3"/>
  <c r="K136" i="3"/>
  <c r="K129" i="3"/>
  <c r="K108" i="3"/>
  <c r="K101" i="3"/>
  <c r="K93" i="3"/>
  <c r="K83" i="3"/>
  <c r="J83" i="3" s="1"/>
  <c r="K79" i="3"/>
  <c r="J79" i="3" s="1"/>
  <c r="K81" i="3"/>
  <c r="J81" i="3" s="1"/>
  <c r="K87" i="3"/>
  <c r="K73" i="3"/>
  <c r="K65" i="3"/>
  <c r="K52" i="3"/>
  <c r="K59" i="3"/>
  <c r="K45" i="3"/>
  <c r="J27" i="3"/>
  <c r="K25" i="3"/>
  <c r="J25" i="3" s="1"/>
  <c r="K23" i="3"/>
  <c r="J23" i="3" s="1"/>
  <c r="K16" i="3"/>
  <c r="K51" i="3" l="1"/>
  <c r="J52" i="3"/>
  <c r="K100" i="3"/>
  <c r="J101" i="3"/>
  <c r="K64" i="3"/>
  <c r="J64" i="3" s="1"/>
  <c r="J65" i="3"/>
  <c r="K206" i="3"/>
  <c r="J207" i="3"/>
  <c r="K15" i="3"/>
  <c r="J16" i="3"/>
  <c r="K72" i="3"/>
  <c r="J73" i="3"/>
  <c r="K128" i="3"/>
  <c r="J128" i="3" s="1"/>
  <c r="J129" i="3"/>
  <c r="K174" i="3"/>
  <c r="J174" i="3" s="1"/>
  <c r="J175" i="3"/>
  <c r="K231" i="3"/>
  <c r="J232" i="3"/>
  <c r="K142" i="3"/>
  <c r="J143" i="3"/>
  <c r="J30" i="3"/>
  <c r="K29" i="3"/>
  <c r="J29" i="3" s="1"/>
  <c r="K44" i="3"/>
  <c r="J45" i="3"/>
  <c r="K58" i="3"/>
  <c r="J59" i="3"/>
  <c r="K86" i="3"/>
  <c r="J87" i="3"/>
  <c r="K92" i="3"/>
  <c r="J93" i="3"/>
  <c r="K135" i="3"/>
  <c r="J136" i="3"/>
  <c r="K182" i="3"/>
  <c r="J183" i="3"/>
  <c r="K201" i="3"/>
  <c r="J202" i="3"/>
  <c r="K157" i="3"/>
  <c r="J158" i="3"/>
  <c r="J108" i="3"/>
  <c r="K63" i="3"/>
  <c r="K78" i="3"/>
  <c r="J78" i="3" s="1"/>
  <c r="K22" i="3"/>
  <c r="K124" i="3" l="1"/>
  <c r="K123" i="3" s="1"/>
  <c r="K134" i="3"/>
  <c r="J135" i="3"/>
  <c r="K43" i="3"/>
  <c r="J44" i="3"/>
  <c r="K141" i="3"/>
  <c r="J142" i="3"/>
  <c r="K71" i="3"/>
  <c r="J72" i="3"/>
  <c r="K205" i="3"/>
  <c r="J206" i="3"/>
  <c r="K62" i="3"/>
  <c r="J63" i="3"/>
  <c r="K85" i="3"/>
  <c r="J85" i="3" s="1"/>
  <c r="J86" i="3"/>
  <c r="K99" i="3"/>
  <c r="J100" i="3"/>
  <c r="K173" i="3"/>
  <c r="K181" i="3"/>
  <c r="J182" i="3"/>
  <c r="K91" i="3"/>
  <c r="J92" i="3"/>
  <c r="K57" i="3"/>
  <c r="J58" i="3"/>
  <c r="K230" i="3"/>
  <c r="J231" i="3"/>
  <c r="K14" i="3"/>
  <c r="J15" i="3"/>
  <c r="K50" i="3"/>
  <c r="J51" i="3"/>
  <c r="K200" i="3"/>
  <c r="J201" i="3"/>
  <c r="K156" i="3"/>
  <c r="J157" i="3"/>
  <c r="K106" i="3"/>
  <c r="J107" i="3"/>
  <c r="K21" i="3"/>
  <c r="J22" i="3"/>
  <c r="K77" i="3"/>
  <c r="J124" i="3" l="1"/>
  <c r="K56" i="3"/>
  <c r="J57" i="3"/>
  <c r="K122" i="3"/>
  <c r="J123" i="3"/>
  <c r="K42" i="3"/>
  <c r="J43" i="3"/>
  <c r="K49" i="3"/>
  <c r="J50" i="3"/>
  <c r="K229" i="3"/>
  <c r="J230" i="3"/>
  <c r="K90" i="3"/>
  <c r="J91" i="3"/>
  <c r="K13" i="3"/>
  <c r="J14" i="3"/>
  <c r="K180" i="3"/>
  <c r="J180" i="3" s="1"/>
  <c r="J181" i="3"/>
  <c r="K172" i="3"/>
  <c r="J173" i="3"/>
  <c r="K70" i="3"/>
  <c r="J70" i="3" s="1"/>
  <c r="J71" i="3"/>
  <c r="K98" i="3"/>
  <c r="J99" i="3"/>
  <c r="K61" i="3"/>
  <c r="J61" i="3" s="1"/>
  <c r="J62" i="3"/>
  <c r="K204" i="3"/>
  <c r="J204" i="3" s="1"/>
  <c r="J205" i="3"/>
  <c r="K140" i="3"/>
  <c r="J141" i="3"/>
  <c r="J134" i="3"/>
  <c r="K133" i="3"/>
  <c r="K199" i="3"/>
  <c r="J200" i="3"/>
  <c r="K155" i="3"/>
  <c r="J156" i="3"/>
  <c r="K105" i="3"/>
  <c r="J106" i="3"/>
  <c r="K76" i="3"/>
  <c r="J77" i="3"/>
  <c r="K20" i="3"/>
  <c r="J21" i="3"/>
  <c r="K48" i="3" l="1"/>
  <c r="J49" i="3"/>
  <c r="K132" i="3"/>
  <c r="J133" i="3"/>
  <c r="K139" i="3"/>
  <c r="J140" i="3"/>
  <c r="K89" i="3"/>
  <c r="J89" i="3" s="1"/>
  <c r="J90" i="3"/>
  <c r="K113" i="3"/>
  <c r="J122" i="3"/>
  <c r="K97" i="3"/>
  <c r="J98" i="3"/>
  <c r="K171" i="3"/>
  <c r="J172" i="3"/>
  <c r="K12" i="3"/>
  <c r="J13" i="3"/>
  <c r="K228" i="3"/>
  <c r="J229" i="3"/>
  <c r="K41" i="3"/>
  <c r="J41" i="3" s="1"/>
  <c r="J42" i="3"/>
  <c r="K55" i="3"/>
  <c r="J55" i="3" s="1"/>
  <c r="J56" i="3"/>
  <c r="K198" i="3"/>
  <c r="K191" i="3" s="1"/>
  <c r="J199" i="3"/>
  <c r="K154" i="3"/>
  <c r="J155" i="3"/>
  <c r="K104" i="3"/>
  <c r="J105" i="3"/>
  <c r="K75" i="3"/>
  <c r="J76" i="3"/>
  <c r="K19" i="3"/>
  <c r="J20" i="3"/>
  <c r="F20" i="7"/>
  <c r="E20" i="7" s="1"/>
  <c r="F18" i="7"/>
  <c r="E18" i="7" s="1"/>
  <c r="F34" i="7"/>
  <c r="E34" i="7" s="1"/>
  <c r="K11" i="3" l="1"/>
  <c r="J11" i="3" s="1"/>
  <c r="J12" i="3"/>
  <c r="K96" i="3"/>
  <c r="J96" i="3" s="1"/>
  <c r="J97" i="3"/>
  <c r="K131" i="3"/>
  <c r="J131" i="3" s="1"/>
  <c r="J132" i="3"/>
  <c r="K227" i="3"/>
  <c r="J228" i="3"/>
  <c r="K170" i="3"/>
  <c r="J170" i="3" s="1"/>
  <c r="J171" i="3"/>
  <c r="J113" i="3"/>
  <c r="K138" i="3"/>
  <c r="J138" i="3" s="1"/>
  <c r="J139" i="3"/>
  <c r="K47" i="3"/>
  <c r="J47" i="3" s="1"/>
  <c r="J48" i="3"/>
  <c r="J191" i="3"/>
  <c r="J198" i="3"/>
  <c r="K153" i="3"/>
  <c r="J154" i="3"/>
  <c r="K103" i="3"/>
  <c r="J104" i="3"/>
  <c r="K54" i="3"/>
  <c r="J54" i="3" s="1"/>
  <c r="J75" i="3"/>
  <c r="K18" i="3"/>
  <c r="J19" i="3"/>
  <c r="K112" i="3" l="1"/>
  <c r="J112" i="3" s="1"/>
  <c r="K226" i="3"/>
  <c r="J226" i="3" s="1"/>
  <c r="J227" i="3"/>
  <c r="J153" i="3"/>
  <c r="K152" i="3"/>
  <c r="J152" i="3" s="1"/>
  <c r="J103" i="3"/>
  <c r="K95" i="3"/>
  <c r="J95" i="3" s="1"/>
  <c r="J18" i="3"/>
  <c r="K10" i="3"/>
  <c r="F28" i="7"/>
  <c r="F38" i="7" l="1"/>
  <c r="E38" i="7" s="1"/>
  <c r="E28" i="7"/>
  <c r="J10" i="3"/>
  <c r="K242" i="3"/>
  <c r="J242" i="3" s="1"/>
</calcChain>
</file>

<file path=xl/sharedStrings.xml><?xml version="1.0" encoding="utf-8"?>
<sst xmlns="http://schemas.openxmlformats.org/spreadsheetml/2006/main" count="3993" uniqueCount="361">
  <si>
    <t>тыс. руб.</t>
  </si>
  <si>
    <t xml:space="preserve"> 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</si>
  <si>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</si>
  <si>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</si>
  <si>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</si>
  <si>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</si>
  <si>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</si>
  <si>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</si>
  <si>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</si>
  <si>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</si>
  <si>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</si>
  <si>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</si>
  <si>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</si>
  <si>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</si>
  <si>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</si>
  <si>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</si>
  <si>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</si>
  <si>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</si>
  <si>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</si>
  <si>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</si>
  <si>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</si>
  <si>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</si>
  <si>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</si>
  <si>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</si>
  <si>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Подпрограмма «Организация и обеспечение мероприятий в сфере гражданской обороны, защита населения и территорий сельского поселения Саранпауль от чрезвычайных ситуаций»</t>
  </si>
  <si>
    <t>Национальная экономика</t>
  </si>
  <si>
    <t>Общеэкономические вопросы</t>
  </si>
  <si>
    <t>Подпрограмма «Содействие трудоустройству граждан в сельском поселении Саранпауль»</t>
  </si>
  <si>
    <t>Подпрограмма «Дорожное хозяйство»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</si>
  <si>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</si>
  <si>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</si>
  <si>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</si>
  <si>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</si>
  <si>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</si>
  <si>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</si>
  <si>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</si>
  <si>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</si>
  <si>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</si>
  <si>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</si>
  <si>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</si>
  <si>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</si>
  <si>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</si>
  <si>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</si>
  <si>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</si>
  <si>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</si>
  <si>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</si>
  <si>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</si>
  <si>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</si>
  <si>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</si>
  <si>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</si>
  <si>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</si>
  <si>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</si>
  <si>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</si>
  <si>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07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</si>
  <si>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</si>
  <si>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</si>
  <si>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</si>
  <si>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</si>
  <si>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</si>
  <si>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</si>
  <si>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</si>
  <si>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</si>
  <si>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</si>
  <si>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</si>
  <si>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</si>
  <si>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</si>
  <si>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5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</si>
  <si>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</si>
  <si>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</si>
  <si>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</si>
  <si>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</si>
  <si>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</si>
  <si>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</si>
  <si>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</si>
  <si>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>100</t>
  </si>
  <si>
    <t>110</t>
  </si>
  <si>
    <t>00000</t>
  </si>
  <si>
    <t>Подпрограмма "Обеспечение исполнения полномочий администрации сельского поселения Саранпауль и подведомственных учреждений"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</si>
  <si>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</si>
  <si>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</si>
  <si>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</si>
  <si>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</si>
  <si>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</si>
  <si>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</si>
  <si>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</si>
  <si>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Обеспечение проведения выборов и референдумов</t>
  </si>
  <si>
    <t>22050</t>
  </si>
  <si>
    <t>11</t>
  </si>
  <si>
    <t>16</t>
  </si>
  <si>
    <t>Основное мероприятие "Управление Резервным фондом сельского поселения Саранпауль"</t>
  </si>
  <si>
    <t>22020</t>
  </si>
  <si>
    <t>Подпрограмма "Дети Югры"</t>
  </si>
  <si>
    <t>Основное мероприятие "Организация отдыха, оздоровления и занятости детей"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</si>
  <si>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</si>
  <si>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</si>
  <si>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</si>
  <si>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</si>
  <si>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</si>
  <si>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</si>
  <si>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</si>
  <si>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20040</t>
  </si>
  <si>
    <t>02400</t>
  </si>
  <si>
    <t>Подпрограмма "Организация бюджетного процесса в сельском поселении Саранпауль"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</si>
  <si>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</si>
  <si>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</si>
  <si>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</si>
  <si>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</si>
  <si>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</si>
  <si>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</si>
  <si>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ХМАО-Югрф в отдельных сферах жизнедеятельности" (за счет средств автономного округа)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</si>
  <si>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</si>
  <si>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</si>
  <si>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15</t>
  </si>
  <si>
    <t>Основное мероприятие "Сохранность автомобильных дорог общего пользования местного значения"</t>
  </si>
  <si>
    <t>Подпрограмма "Обеспечение деятельности МКУ "ХЭС сп.Саранпауль"</t>
  </si>
  <si>
    <t>Основное мероприятие "Создание условий для выполнения своих служебных обязанностей работниками МКУ "ХЭС сп.Саранпауль"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</si>
  <si>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</si>
  <si>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</si>
  <si>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</si>
  <si>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</si>
  <si>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17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</si>
  <si>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</si>
  <si>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</si>
  <si>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320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</si>
  <si>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</si>
  <si>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</si>
  <si>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</si>
  <si>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</si>
  <si>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</si>
  <si>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</si>
  <si>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</si>
  <si>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</si>
  <si>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</si>
  <si>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</si>
  <si>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</si>
  <si>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82190</t>
  </si>
  <si>
    <t>Расходы на подготовку и проведение выборов в сельском поселении Саранпауль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</si>
  <si>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</si>
  <si>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</si>
  <si>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</si>
  <si>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</si>
  <si>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"Обеспечение деятельности администрации сельского поселения Саранпауль"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</si>
  <si>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2017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</si>
  <si>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2017 год</t>
  </si>
  <si>
    <t>Распределение бюджетных ассигнований по разделам, подразделам классификации  расходов бюджета сельского поселения Саранпауль на 2017 год</t>
  </si>
  <si>
    <t>Ведомственная структура расходов бюджета сельского поселения Саранпауль на 2017 год</t>
  </si>
  <si>
    <t>20</t>
  </si>
  <si>
    <t>Муниципальная программа "Совершенствование муниципального управления в сельском поселении Саранпауль на 2014-2020 годы"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</si>
  <si>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</si>
  <si>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</si>
  <si>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 на 2014 год и плановый период 2015-2020 годов"</t>
  </si>
  <si>
    <t>S2300</t>
  </si>
  <si>
    <t>Расходы местного бюджета на софинансирование субсидии  для создания условий для деятельности народных дружин</t>
  </si>
  <si>
    <t xml:space="preserve">Муниципальная программа "Социальная поддержка жителей сельского поселения Саранпауль на 2014 – 2020 годы" </t>
  </si>
  <si>
    <t>Мунципальная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</si>
  <si>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сельския поселения Саранпауль в  2014-2020 гг."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</si>
  <si>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</si>
  <si>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</si>
  <si>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</si>
  <si>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 на 2014-2020 годы"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</si>
  <si>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</si>
  <si>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</si>
  <si>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</si>
  <si>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</si>
  <si>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Муниципальная программа "Содействие занятости населения в сельком поселения Саранауль на 2014-2020 годы"</t>
  </si>
  <si>
    <t>Муниципальная программа "Развитие транспортной системы сельского поселения Саранпауль на 2014-2020 годы"</t>
  </si>
  <si>
    <t>Муниципальная программа "Информационное общество сельского поселения Саранауль на 2014-2020 годы»</t>
  </si>
  <si>
    <t>12</t>
  </si>
  <si>
    <t>Основное мероприятие "Обеспечение деятельности Комитета по финансам"</t>
  </si>
  <si>
    <t>Другие вопросы в области национальной экономики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</si>
  <si>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 на 2014-2020 годы"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</si>
  <si>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</si>
  <si>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</si>
  <si>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</si>
  <si>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6</t>
  </si>
  <si>
    <t>Основное  мероприятие «Содержание муниципального жилого фонда»</t>
  </si>
  <si>
    <t>S2190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</si>
  <si>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</si>
  <si>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Муниципальная программа «Управление муниципальным имуществом в сельском поселении Саранпауль на 2014-2020 годы»</t>
  </si>
  <si>
    <t>Культура, кинематография</t>
  </si>
  <si>
    <t>Культура</t>
  </si>
  <si>
    <t>Муниципальная программа "Развитие культуры и туризма в сельском поселении Саранпауль на 2014-2020 годы"</t>
  </si>
  <si>
    <t>Подпрограмма "Совершенствование системы управления в культуре"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</si>
  <si>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</si>
  <si>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</si>
  <si>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Физическая культура и спорт</t>
  </si>
  <si>
    <t>Физическая культура</t>
  </si>
  <si>
    <t>Подпрограмма "Развитие массовой физической культуры и спорта"</t>
  </si>
  <si>
    <t>Основное мероприятие "Обеспечение организации и проведения физкультурных и массовых спортивных мероприятий"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</si>
  <si>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 в 2014-2020 годах"</t>
  </si>
  <si>
    <t>8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</si>
  <si>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</si>
  <si>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</si>
  <si>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</si>
  <si>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</si>
  <si>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Непрограммное направление деятельности "Обеспечение исполнений полномочий Думы Березовского района"</t>
  </si>
  <si>
    <t>Подпрограмма "Управление  Резервным фондом в сельском поселении Саранпауль"</t>
  </si>
  <si>
    <t>Управление Резервным фондом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</si>
  <si>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</si>
  <si>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</si>
  <si>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 xml:space="preserve">Приложение 3  к  решению Совета депутатов Сельского поселения Саранпауль от 27 декабря 2016г. №146 </t>
  </si>
  <si>
    <t xml:space="preserve">Приложение 5 к  решению Совета депутатов сельского поселения Саранпауль  от 27 декабря 2016г. №146 </t>
  </si>
  <si>
    <t xml:space="preserve">Приложение 7 к  решению Совета депутатов сельского поселения Саранпауль  от 27 декабря 2016г. №146 </t>
  </si>
  <si>
    <t xml:space="preserve">Приложение 9  к  решению Совета депутатов Сельского поселения Саранпауль от 27 декабря 2016г. №146 </t>
  </si>
  <si>
    <t>Сумма на год (тыс. руб.)</t>
  </si>
  <si>
    <t>Уточнение (+,-)</t>
  </si>
  <si>
    <t>Уточненная сумма на год (тыс. руб.)</t>
  </si>
  <si>
    <t>Приложение 1</t>
  </si>
  <si>
    <t>Приложение 2</t>
  </si>
  <si>
    <t>Приложение 3</t>
  </si>
  <si>
    <t>Приложение 4</t>
  </si>
  <si>
    <t>7</t>
  </si>
  <si>
    <t>Муниципальная программа "Развитие физической культуры, спорта и молодежной политики сельского поселения Саранпауль на 2014-2020 годы"</t>
  </si>
  <si>
    <t>Основное мероприятие "Реализация государственного полномочия по обеспечению стабильной благополучной эпизоотической обстановки в сельском поселении Саранпауль и защита населения от болезней, опасных для человека и животных"</t>
  </si>
  <si>
    <t>Подпрограмма "Обеспечение стабильной благополучной эпизоотической обстановки в сельском поселении Саранпауль и защиты населения от болезней, общих для человека и животных"</t>
  </si>
  <si>
    <t>Муниципальная программа "Развитие агропромышленного комплекса в сельском поселении Саранпауль в 2014 – 2017 годах"</t>
  </si>
  <si>
    <t>26</t>
  </si>
  <si>
    <t xml:space="preserve">Муниципальная программа сельского поселения Саранпауль «Благоустройство сельского поселения Саранпауль на 2017-2020 годы» 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</si>
  <si>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</si>
  <si>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</si>
  <si>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Приложение 6</t>
  </si>
  <si>
    <t>Приложение 5</t>
  </si>
  <si>
    <t xml:space="preserve">Приложение 11  к  решению Совета депутатов Сельского поселения Саранпауль от 27 декабря 2016г. №146 </t>
  </si>
  <si>
    <t>Смета  муниципального дорожного фонда сельского поселения Саранпауль на 2017 год</t>
  </si>
  <si>
    <t>№</t>
  </si>
  <si>
    <t>Наименование показателей</t>
  </si>
  <si>
    <t xml:space="preserve">Сумма на 2017 год 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</si>
  <si>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</si>
  <si>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</si>
  <si>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</si>
  <si>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</si>
  <si>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</si>
  <si>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</si>
  <si>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</si>
  <si>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</si>
  <si>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</si>
  <si>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</si>
  <si>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</si>
  <si>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</si>
  <si>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</si>
  <si>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</si>
  <si>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</si>
  <si>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</si>
  <si>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</si>
  <si>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</si>
  <si>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2.9.</t>
  </si>
  <si>
    <t>налоговых и неналоговых доходов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</si>
  <si>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2.10.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</si>
  <si>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</si>
  <si>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2.11.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</si>
  <si>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</si>
  <si>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</si>
  <si>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</si>
  <si>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</si>
  <si>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</si>
  <si>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</si>
  <si>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</si>
  <si>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</si>
  <si>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</si>
  <si>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</si>
  <si>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</si>
  <si>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1.5.</t>
  </si>
  <si>
    <t>осуществление иных мероприятий в отношении автомобильных дорог общего пользования местного значения</t>
  </si>
  <si>
    <t>1.6.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</si>
  <si>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</si>
  <si>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1.7.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</si>
  <si>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</si>
  <si>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1.8.</t>
  </si>
  <si>
    <t>оплата налогов и прочих обязательных платежей в части дорожного хозяйства</t>
  </si>
  <si>
    <t>1.9.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</si>
  <si>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</si>
  <si>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1.10.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</si>
  <si>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</si>
  <si>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Итого расходы</t>
  </si>
  <si>
    <t xml:space="preserve"> Приложение 1 к Решению совета депутатов сельского поселения Саранпауль от 27 декабря 2016г. №146  </t>
  </si>
  <si>
    <t>Доходы бюджета сельского поселения Саранпауль на 2017 год</t>
  </si>
  <si>
    <t>Код бюджетной            классификации</t>
  </si>
  <si>
    <t>Наименование кода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</si>
  <si>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</si>
  <si>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</si>
  <si>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</si>
  <si>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</si>
  <si>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</si>
  <si>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</si>
  <si>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</si>
  <si>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</si>
  <si>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</si>
  <si>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</si>
  <si>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</si>
  <si>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</si>
  <si>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000 1 03 02000 00 000 000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</si>
  <si>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</si>
  <si>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</si>
  <si>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</si>
  <si>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</si>
  <si>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</si>
  <si>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</si>
  <si>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</si>
  <si>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</si>
  <si>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</si>
  <si>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</si>
  <si>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</si>
  <si>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</si>
  <si>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</si>
  <si>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</si>
  <si>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</si>
  <si>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</si>
  <si>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</si>
  <si>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</si>
  <si>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</si>
  <si>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</si>
  <si>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</si>
  <si>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650 1 08 04020 01 1000 110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</si>
  <si>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</si>
  <si>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</si>
  <si>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</si>
  <si>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</si>
  <si>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</si>
  <si>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000 2 00 00000 00 0000 000</t>
  </si>
  <si>
    <t>Безвозмездные перечисления</t>
  </si>
  <si>
    <t>000 2 02 01000 00 0000 151</t>
  </si>
  <si>
    <t>Дотации бюджетам субъектов Российской Федерации и муниципальных образований</t>
  </si>
  <si>
    <t>650 2 02 01001 10 0000 151</t>
  </si>
  <si>
    <t>Дотации бюджетам сельских поселений на выравнивание бюджетной обеспеченности</t>
  </si>
  <si>
    <t>650 2 02 15001 10 0000 151</t>
  </si>
  <si>
    <t>000 2 02 03000 00 0000 151</t>
  </si>
  <si>
    <t>Субвенции бюджетам субъектов Российской Федерации и муниципальных образований</t>
  </si>
  <si>
    <t>650 2 02 03003 10 0000 151</t>
  </si>
  <si>
    <t>Субвенции бюджетам сельских поселений на государственную регистрацию актов гражданского состояния</t>
  </si>
  <si>
    <t>650 2 02 03015 10 0000 151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</si>
  <si>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</si>
  <si>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650 2 02 35118 10 0000 151</t>
  </si>
  <si>
    <t>650 2 02 35930 10 0000 151</t>
  </si>
  <si>
    <t>000 2 02 04000 00 0000 151</t>
  </si>
  <si>
    <t>650 2 02 04999 10 0000 151</t>
  </si>
  <si>
    <t>Прочие межбюджетные трансферты, передаваемые бюджетам сельских поселений</t>
  </si>
  <si>
    <t>650 2 02 49999 10 0000 151</t>
  </si>
  <si>
    <t>Всего Доходов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</si>
  <si>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</si>
  <si>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</si>
  <si>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</si>
  <si>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</si>
  <si>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650 1 13 00000 00 0000 000</t>
  </si>
  <si>
    <t>650 1 17 00000 00 0000 00</t>
  </si>
  <si>
    <t>650 1 13 02995 10 00000 130</t>
  </si>
  <si>
    <t>650 1 17 05050 10 00000 180</t>
  </si>
  <si>
    <t>650 2 07 00000 00 0000 000</t>
  </si>
  <si>
    <t>650 2 07 05030 10 0000 180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</si>
  <si>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</si>
  <si>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</si>
  <si>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Приложение 18 к Решению совета депутатов сельского поселения Саранпауль от 27 декабря 2016г. №146 </t>
  </si>
  <si>
    <t>Объем межбюджетных трансфертов получаемых из бюджета Березовского района в 2017 году</t>
  </si>
  <si>
    <t>Виды  межбюджетных трансфертов</t>
  </si>
  <si>
    <t>Сумма на 2017 год</t>
  </si>
  <si>
    <t xml:space="preserve">Иные межбюджетные трансферты на реконструкцию, расширение, строительство, модернизация и кап. ремонт объектов коммунального хозяйства по муниципальной программе "Развитие жилищно-коммунального комплекса и повышение энергетической эффективности в Березовском районе на 2016 – 2020 годы" </t>
  </si>
  <si>
    <t>Иные межбюджетные трансферты на реализацию мероприятий по трудоустройству граждан в рамках подпрограммы "Содействие трудоустройству граждан"</t>
  </si>
  <si>
    <t>Иные межбюджетные трансферты на создание условий для деятельности народных дружин По муниципальной программе  "Обеспечение прав и законных интересов населения Березовского района в отдельных сферах жизнедеятельности на 2014-2020 годы"</t>
  </si>
  <si>
    <t>Всего расходов</t>
  </si>
  <si>
    <t>Приложение 7</t>
  </si>
  <si>
    <t>360</t>
  </si>
  <si>
    <t>Иные выплаты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</si>
</sst>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20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4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left" vertical="justify" wrapText="1"/>
    </xf>
    <xf numFmtId="4" fontId="23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wrapText="1"/>
    </xf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4" fontId="23" fillId="0" borderId="2" xfId="0" applyNumberFormat="1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left" vertical="justify"/>
    </xf>
    <xf numFmtId="0" fontId="18" fillId="0" borderId="2" xfId="0" applyFont="1" applyFill="1" applyBorder="1" applyAlignment="1">
      <alignment horizontal="left" vertical="justify"/>
    </xf>
    <xf numFmtId="0" fontId="23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justify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/>
    <xf numFmtId="49" fontId="22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wrapText="1"/>
    </xf>
    <xf numFmtId="49" fontId="22" fillId="0" borderId="2" xfId="0" applyNumberFormat="1" applyFont="1" applyFill="1" applyBorder="1" applyAlignment="1">
      <alignment horizontal="center" wrapText="1"/>
    </xf>
    <xf numFmtId="14" fontId="18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/>
    <xf numFmtId="49" fontId="20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vertical="top" wrapText="1"/>
    </xf>
    <xf numFmtId="2" fontId="18" fillId="0" borderId="2" xfId="0" applyNumberFormat="1" applyFont="1" applyFill="1" applyBorder="1" applyAlignment="1">
      <alignment wrapText="1"/>
    </xf>
    <xf numFmtId="2" fontId="23" fillId="0" borderId="2" xfId="0" applyNumberFormat="1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right" wrapText="1"/>
    </xf>
    <xf numFmtId="49" fontId="19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 vertical="justify"/>
    </xf>
    <xf numFmtId="49" fontId="23" fillId="0" borderId="2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49" fontId="21" fillId="0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24" fillId="4" borderId="6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left" wrapText="1"/>
    </xf>
    <xf numFmtId="49" fontId="24" fillId="4" borderId="6" xfId="0" applyNumberFormat="1" applyFont="1" applyFill="1" applyBorder="1" applyAlignment="1">
      <alignment horizontal="center" wrapText="1"/>
    </xf>
    <xf numFmtId="49" fontId="24" fillId="0" borderId="6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right"/>
    </xf>
    <xf numFmtId="0" fontId="17" fillId="0" borderId="7" xfId="0" applyFont="1" applyFill="1" applyBorder="1" applyAlignment="1">
      <alignment wrapText="1"/>
    </xf>
    <xf numFmtId="4" fontId="0" fillId="0" borderId="0" xfId="0" applyNumberFormat="1"/>
    <xf numFmtId="0" fontId="23" fillId="0" borderId="6" xfId="0" applyFont="1" applyFill="1" applyBorder="1" applyAlignment="1">
      <alignment horizontal="left" wrapText="1"/>
    </xf>
    <xf numFmtId="14" fontId="18" fillId="0" borderId="6" xfId="0" applyNumberFormat="1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vertical="justify"/>
    </xf>
    <xf numFmtId="49" fontId="24" fillId="0" borderId="6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wrapText="1"/>
    </xf>
    <xf numFmtId="49" fontId="20" fillId="4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17" fillId="0" borderId="8" xfId="0" applyFont="1" applyFill="1" applyBorder="1" applyAlignment="1">
      <alignment wrapText="1"/>
    </xf>
    <xf numFmtId="49" fontId="16" fillId="0" borderId="2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right"/>
    </xf>
    <xf numFmtId="49" fontId="21" fillId="0" borderId="2" xfId="0" applyNumberFormat="1" applyFont="1" applyFill="1" applyBorder="1" applyAlignment="1">
      <alignment horizontal="right" wrapText="1"/>
    </xf>
    <xf numFmtId="0" fontId="19" fillId="0" borderId="6" xfId="0" applyFont="1" applyFill="1" applyBorder="1"/>
    <xf numFmtId="0" fontId="16" fillId="0" borderId="6" xfId="0" applyFont="1" applyFill="1" applyBorder="1"/>
    <xf numFmtId="0" fontId="17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vertical="justify"/>
    </xf>
    <xf numFmtId="0" fontId="23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2" fillId="0" borderId="2" xfId="0" applyFont="1" applyBorder="1"/>
    <xf numFmtId="0" fontId="26" fillId="0" borderId="2" xfId="0" applyFont="1" applyBorder="1"/>
    <xf numFmtId="0" fontId="15" fillId="0" borderId="2" xfId="0" applyFont="1" applyBorder="1"/>
    <xf numFmtId="0" fontId="0" fillId="0" borderId="2" xfId="0" applyBorder="1"/>
    <xf numFmtId="49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164" fontId="21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 wrapText="1"/>
    </xf>
    <xf numFmtId="164" fontId="23" fillId="0" borderId="2" xfId="0" applyNumberFormat="1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center"/>
    </xf>
    <xf numFmtId="164" fontId="23" fillId="4" borderId="10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 wrapText="1"/>
    </xf>
    <xf numFmtId="0" fontId="0" fillId="0" borderId="2" xfId="0" applyFont="1" applyBorder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justify" vertical="center" wrapText="1"/>
    </xf>
    <xf numFmtId="16" fontId="29" fillId="0" borderId="2" xfId="0" applyNumberFormat="1" applyFont="1" applyBorder="1" applyAlignment="1">
      <alignment horizontal="center" vertical="center" wrapText="1"/>
    </xf>
    <xf numFmtId="164" fontId="28" fillId="0" borderId="2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top" wrapText="1"/>
    </xf>
    <xf numFmtId="0" fontId="16" fillId="0" borderId="2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164" fontId="29" fillId="0" borderId="2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65" fontId="2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/>
    <xf numFmtId="0" fontId="5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justify" vertical="center" wrapText="1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E44" sqref="E44"/>
    </sheetView>
  </sheetViews>
  <sheetFormatPr defaultRowHeight="15" x14ac:dyDescent="0.25"/>
  <cols>
    <col min="1" max="1" width="24.7109375" customWidth="1"/>
    <col min="2" max="2" width="54.28515625" customWidth="1"/>
    <col min="3" max="3" width="15" customWidth="1"/>
    <col min="4" max="4" width="9.5703125" customWidth="1"/>
    <col min="5" max="5" width="14.28515625" customWidth="1"/>
  </cols>
  <sheetData>
    <row r="1" spans="1:5" x14ac:dyDescent="0.25">
      <c r="E1" s="132" t="s">
        <v>207</v>
      </c>
    </row>
    <row r="2" spans="1:5" ht="61.5" customHeight="1" x14ac:dyDescent="0.25">
      <c r="A2" s="144"/>
      <c r="B2" s="144"/>
      <c r="C2" s="144"/>
      <c r="D2" s="144"/>
      <c r="E2" s="144" t="s">
        <v>274</v>
      </c>
    </row>
    <row r="3" spans="1:5" ht="15.75" x14ac:dyDescent="0.25">
      <c r="A3" s="170" t="s">
        <v>275</v>
      </c>
      <c r="B3" s="170"/>
      <c r="C3" s="170"/>
      <c r="D3" s="170"/>
      <c r="E3" s="170"/>
    </row>
    <row r="4" spans="1:5" x14ac:dyDescent="0.25">
      <c r="A4" s="145"/>
    </row>
    <row r="5" spans="1:5" x14ac:dyDescent="0.25">
      <c r="A5" s="171" t="s">
        <v>0</v>
      </c>
      <c r="B5" s="171"/>
      <c r="C5" s="171"/>
      <c r="D5" s="171"/>
      <c r="E5" s="171"/>
    </row>
    <row r="6" spans="1:5" x14ac:dyDescent="0.25">
      <c r="A6" s="172" t="s">
        <v>276</v>
      </c>
      <c r="B6" s="172" t="s">
        <v>277</v>
      </c>
      <c r="C6" s="173" t="s">
        <v>204</v>
      </c>
      <c r="D6" s="173" t="s">
        <v>205</v>
      </c>
      <c r="E6" s="172" t="s">
        <v>206</v>
      </c>
    </row>
    <row r="7" spans="1:5" ht="23.25" customHeight="1" x14ac:dyDescent="0.25">
      <c r="A7" s="172"/>
      <c r="B7" s="172"/>
      <c r="C7" s="174"/>
      <c r="D7" s="174"/>
      <c r="E7" s="172"/>
    </row>
    <row r="8" spans="1:5" x14ac:dyDescent="0.25">
      <c r="A8" s="131">
        <v>1</v>
      </c>
      <c r="B8" s="131">
        <v>2</v>
      </c>
      <c r="C8" s="131">
        <v>3</v>
      </c>
      <c r="D8" s="131">
        <v>4</v>
      </c>
      <c r="E8" s="131">
        <v>5</v>
      </c>
    </row>
    <row r="9" spans="1:5" x14ac:dyDescent="0.25">
      <c r="A9" s="146" t="s">
        <v>278</v>
      </c>
      <c r="B9" s="146" t="s">
        <v>279</v>
      </c>
      <c r="C9" s="147">
        <f>C10+C19+C21+C25+C27+C15+C29+C31</f>
        <v>15690.1</v>
      </c>
      <c r="D9" s="147">
        <f>E9-C9</f>
        <v>0</v>
      </c>
      <c r="E9" s="147">
        <f>E10+E19+E21+E25+E27+E15+E29+E31</f>
        <v>15690.1</v>
      </c>
    </row>
    <row r="10" spans="1:5" x14ac:dyDescent="0.25">
      <c r="A10" s="146" t="s">
        <v>280</v>
      </c>
      <c r="B10" s="146" t="s">
        <v>281</v>
      </c>
      <c r="C10" s="147">
        <f>C11</f>
        <v>5598</v>
      </c>
      <c r="D10" s="147">
        <f t="shared" ref="D10:D47" si="0">E10-C10</f>
        <v>0</v>
      </c>
      <c r="E10" s="147">
        <f>E11</f>
        <v>5598</v>
      </c>
    </row>
    <row r="11" spans="1:5" x14ac:dyDescent="0.25">
      <c r="A11" s="148" t="s">
        <v>282</v>
      </c>
      <c r="B11" s="149" t="s">
        <v>283</v>
      </c>
      <c r="C11" s="150">
        <f>C12+C13+C14</f>
        <v>5598</v>
      </c>
      <c r="D11" s="150">
        <f t="shared" si="0"/>
        <v>0</v>
      </c>
      <c r="E11" s="150">
        <f>E12+E13+E14</f>
        <v>5598</v>
      </c>
    </row>
    <row r="12" spans="1:5" ht="63.75" x14ac:dyDescent="0.25">
      <c r="A12" s="148" t="s">
        <v>284</v>
      </c>
      <c r="B12" s="149" t="s">
        <v>285</v>
      </c>
      <c r="C12" s="150">
        <v>5500</v>
      </c>
      <c r="D12" s="150">
        <f t="shared" si="0"/>
        <v>0</v>
      </c>
      <c r="E12" s="150">
        <v>5500</v>
      </c>
    </row>
    <row r="13" spans="1:5" ht="89.25" x14ac:dyDescent="0.25">
      <c r="A13" s="148" t="s">
        <v>286</v>
      </c>
      <c r="B13" s="149" t="s">
        <v>287</v>
      </c>
      <c r="C13" s="150">
        <v>74</v>
      </c>
      <c r="D13" s="150">
        <f t="shared" si="0"/>
        <v>0</v>
      </c>
      <c r="E13" s="150">
        <v>74</v>
      </c>
    </row>
    <row r="14" spans="1:5" ht="38.25" x14ac:dyDescent="0.25">
      <c r="A14" s="148" t="s">
        <v>288</v>
      </c>
      <c r="B14" s="149" t="s">
        <v>289</v>
      </c>
      <c r="C14" s="150">
        <v>24</v>
      </c>
      <c r="D14" s="150">
        <f t="shared" si="0"/>
        <v>0</v>
      </c>
      <c r="E14" s="150">
        <v>24</v>
      </c>
    </row>
    <row r="15" spans="1:5" ht="25.5" x14ac:dyDescent="0.25">
      <c r="A15" s="146" t="s">
        <v>290</v>
      </c>
      <c r="B15" s="151" t="s">
        <v>291</v>
      </c>
      <c r="C15" s="147">
        <f>C16+C17+C18</f>
        <v>8959</v>
      </c>
      <c r="D15" s="147">
        <f t="shared" si="0"/>
        <v>-644</v>
      </c>
      <c r="E15" s="147">
        <f>E16+E17+E18</f>
        <v>8315</v>
      </c>
    </row>
    <row r="16" spans="1:5" ht="63.75" x14ac:dyDescent="0.25">
      <c r="A16" s="148" t="s">
        <v>292</v>
      </c>
      <c r="B16" s="149" t="s">
        <v>293</v>
      </c>
      <c r="C16" s="150">
        <v>2866.9</v>
      </c>
      <c r="D16" s="150">
        <f t="shared" si="0"/>
        <v>-207</v>
      </c>
      <c r="E16" s="150">
        <v>2659.9</v>
      </c>
    </row>
    <row r="17" spans="1:5" ht="76.5" x14ac:dyDescent="0.25">
      <c r="A17" s="148" t="s">
        <v>294</v>
      </c>
      <c r="B17" s="149" t="s">
        <v>295</v>
      </c>
      <c r="C17" s="150">
        <v>44.8</v>
      </c>
      <c r="D17" s="150">
        <f t="shared" si="0"/>
        <v>-4</v>
      </c>
      <c r="E17" s="150">
        <v>40.799999999999997</v>
      </c>
    </row>
    <row r="18" spans="1:5" ht="63.75" x14ac:dyDescent="0.25">
      <c r="A18" s="148" t="s">
        <v>296</v>
      </c>
      <c r="B18" s="149" t="s">
        <v>297</v>
      </c>
      <c r="C18" s="150">
        <v>6047.3</v>
      </c>
      <c r="D18" s="150">
        <f t="shared" si="0"/>
        <v>-433</v>
      </c>
      <c r="E18" s="150">
        <v>5614.3</v>
      </c>
    </row>
    <row r="19" spans="1:5" x14ac:dyDescent="0.25">
      <c r="A19" s="146" t="s">
        <v>298</v>
      </c>
      <c r="B19" s="146" t="s">
        <v>299</v>
      </c>
      <c r="C19" s="147">
        <f>C20</f>
        <v>107</v>
      </c>
      <c r="D19" s="147">
        <f t="shared" si="0"/>
        <v>0</v>
      </c>
      <c r="E19" s="147">
        <f>E20</f>
        <v>107</v>
      </c>
    </row>
    <row r="20" spans="1:5" x14ac:dyDescent="0.25">
      <c r="A20" s="148" t="s">
        <v>300</v>
      </c>
      <c r="B20" s="148" t="s">
        <v>301</v>
      </c>
      <c r="C20" s="150">
        <v>107</v>
      </c>
      <c r="D20" s="150">
        <f t="shared" si="0"/>
        <v>0</v>
      </c>
      <c r="E20" s="150">
        <v>107</v>
      </c>
    </row>
    <row r="21" spans="1:5" x14ac:dyDescent="0.25">
      <c r="A21" s="146" t="s">
        <v>302</v>
      </c>
      <c r="B21" s="146" t="s">
        <v>303</v>
      </c>
      <c r="C21" s="147">
        <f>C22+C23+C24</f>
        <v>603</v>
      </c>
      <c r="D21" s="147">
        <f t="shared" si="0"/>
        <v>644</v>
      </c>
      <c r="E21" s="147">
        <f>E22+E23+E24</f>
        <v>1247</v>
      </c>
    </row>
    <row r="22" spans="1:5" ht="38.25" x14ac:dyDescent="0.25">
      <c r="A22" s="148" t="s">
        <v>304</v>
      </c>
      <c r="B22" s="149" t="s">
        <v>305</v>
      </c>
      <c r="C22" s="150">
        <v>190</v>
      </c>
      <c r="D22" s="150">
        <f t="shared" si="0"/>
        <v>0</v>
      </c>
      <c r="E22" s="150">
        <v>190</v>
      </c>
    </row>
    <row r="23" spans="1:5" ht="25.5" x14ac:dyDescent="0.25">
      <c r="A23" s="148" t="s">
        <v>306</v>
      </c>
      <c r="B23" s="149" t="s">
        <v>307</v>
      </c>
      <c r="C23" s="150">
        <v>356</v>
      </c>
      <c r="D23" s="150">
        <f t="shared" si="0"/>
        <v>644</v>
      </c>
      <c r="E23" s="150">
        <v>1000</v>
      </c>
    </row>
    <row r="24" spans="1:5" ht="25.5" x14ac:dyDescent="0.25">
      <c r="A24" s="148" t="s">
        <v>308</v>
      </c>
      <c r="B24" s="149" t="s">
        <v>309</v>
      </c>
      <c r="C24" s="150">
        <v>57</v>
      </c>
      <c r="D24" s="150">
        <f t="shared" si="0"/>
        <v>0</v>
      </c>
      <c r="E24" s="150">
        <v>57</v>
      </c>
    </row>
    <row r="25" spans="1:5" x14ac:dyDescent="0.25">
      <c r="A25" s="146" t="s">
        <v>310</v>
      </c>
      <c r="B25" s="146" t="s">
        <v>311</v>
      </c>
      <c r="C25" s="147">
        <f>C26</f>
        <v>101</v>
      </c>
      <c r="D25" s="147">
        <f t="shared" si="0"/>
        <v>0</v>
      </c>
      <c r="E25" s="147">
        <f>E26</f>
        <v>101</v>
      </c>
    </row>
    <row r="26" spans="1:5" ht="63.75" x14ac:dyDescent="0.25">
      <c r="A26" s="148" t="s">
        <v>312</v>
      </c>
      <c r="B26" s="148" t="s">
        <v>313</v>
      </c>
      <c r="C26" s="150">
        <v>101</v>
      </c>
      <c r="D26" s="150">
        <f t="shared" si="0"/>
        <v>0</v>
      </c>
      <c r="E26" s="150">
        <v>101</v>
      </c>
    </row>
    <row r="27" spans="1:5" ht="38.25" x14ac:dyDescent="0.25">
      <c r="A27" s="146" t="s">
        <v>314</v>
      </c>
      <c r="B27" s="151" t="s">
        <v>315</v>
      </c>
      <c r="C27" s="147">
        <f>C28</f>
        <v>322.10000000000002</v>
      </c>
      <c r="D27" s="147">
        <f t="shared" si="0"/>
        <v>-33.300000000000011</v>
      </c>
      <c r="E27" s="147">
        <f>E28</f>
        <v>288.8</v>
      </c>
    </row>
    <row r="28" spans="1:5" ht="63.75" x14ac:dyDescent="0.25">
      <c r="A28" s="148" t="s">
        <v>316</v>
      </c>
      <c r="B28" s="152" t="s">
        <v>317</v>
      </c>
      <c r="C28" s="150">
        <v>322.10000000000002</v>
      </c>
      <c r="D28" s="153">
        <f t="shared" si="0"/>
        <v>-33.300000000000011</v>
      </c>
      <c r="E28" s="150">
        <v>288.8</v>
      </c>
    </row>
    <row r="29" spans="1:5" ht="25.5" x14ac:dyDescent="0.25">
      <c r="A29" s="146" t="s">
        <v>342</v>
      </c>
      <c r="B29" s="161" t="s">
        <v>338</v>
      </c>
      <c r="C29" s="147">
        <f>C30</f>
        <v>0</v>
      </c>
      <c r="D29" s="159">
        <f t="shared" si="0"/>
        <v>28.6</v>
      </c>
      <c r="E29" s="147">
        <f>E30</f>
        <v>28.6</v>
      </c>
    </row>
    <row r="30" spans="1:5" ht="25.5" x14ac:dyDescent="0.25">
      <c r="A30" s="148" t="s">
        <v>344</v>
      </c>
      <c r="B30" s="162" t="s">
        <v>339</v>
      </c>
      <c r="C30" s="150">
        <v>0</v>
      </c>
      <c r="D30" s="153">
        <f t="shared" si="0"/>
        <v>28.6</v>
      </c>
      <c r="E30" s="150">
        <v>28.6</v>
      </c>
    </row>
    <row r="31" spans="1:5" x14ac:dyDescent="0.25">
      <c r="A31" s="146" t="s">
        <v>343</v>
      </c>
      <c r="B31" s="161" t="s">
        <v>340</v>
      </c>
      <c r="C31" s="147">
        <f>C32</f>
        <v>0</v>
      </c>
      <c r="D31" s="159">
        <f t="shared" si="0"/>
        <v>4.7</v>
      </c>
      <c r="E31" s="147">
        <f>E32</f>
        <v>4.7</v>
      </c>
    </row>
    <row r="32" spans="1:5" x14ac:dyDescent="0.25">
      <c r="A32" s="148" t="s">
        <v>345</v>
      </c>
      <c r="B32" s="160" t="s">
        <v>341</v>
      </c>
      <c r="C32" s="150">
        <v>0</v>
      </c>
      <c r="D32" s="153">
        <f t="shared" si="0"/>
        <v>4.7</v>
      </c>
      <c r="E32" s="150">
        <v>4.7</v>
      </c>
    </row>
    <row r="33" spans="1:5" x14ac:dyDescent="0.25">
      <c r="A33" s="146" t="s">
        <v>318</v>
      </c>
      <c r="B33" s="146" t="s">
        <v>319</v>
      </c>
      <c r="C33" s="147">
        <f>C34+C37+C42</f>
        <v>45386.7</v>
      </c>
      <c r="D33" s="147">
        <f t="shared" si="0"/>
        <v>517</v>
      </c>
      <c r="E33" s="147">
        <f>E34+E37+E42+E45</f>
        <v>45903.7</v>
      </c>
    </row>
    <row r="34" spans="1:5" ht="25.5" x14ac:dyDescent="0.25">
      <c r="A34" s="146" t="s">
        <v>320</v>
      </c>
      <c r="B34" s="154" t="s">
        <v>321</v>
      </c>
      <c r="C34" s="147">
        <f>C35+C36</f>
        <v>40960</v>
      </c>
      <c r="D34" s="155">
        <f t="shared" si="0"/>
        <v>0</v>
      </c>
      <c r="E34" s="147">
        <f>E35+E36</f>
        <v>40960</v>
      </c>
    </row>
    <row r="35" spans="1:5" ht="25.5" x14ac:dyDescent="0.25">
      <c r="A35" s="148" t="s">
        <v>322</v>
      </c>
      <c r="B35" s="156" t="s">
        <v>323</v>
      </c>
      <c r="C35" s="150">
        <f>40960-40960</f>
        <v>0</v>
      </c>
      <c r="D35" s="157">
        <f t="shared" si="0"/>
        <v>0</v>
      </c>
      <c r="E35" s="150">
        <f>40960-40960</f>
        <v>0</v>
      </c>
    </row>
    <row r="36" spans="1:5" ht="25.5" x14ac:dyDescent="0.25">
      <c r="A36" s="148" t="s">
        <v>324</v>
      </c>
      <c r="B36" s="156" t="s">
        <v>323</v>
      </c>
      <c r="C36" s="150">
        <v>40960</v>
      </c>
      <c r="D36" s="157">
        <f t="shared" si="0"/>
        <v>0</v>
      </c>
      <c r="E36" s="150">
        <v>40960</v>
      </c>
    </row>
    <row r="37" spans="1:5" ht="25.5" x14ac:dyDescent="0.25">
      <c r="A37" s="146" t="s">
        <v>325</v>
      </c>
      <c r="B37" s="154" t="s">
        <v>326</v>
      </c>
      <c r="C37" s="147">
        <f>C38+C39+C40+C41</f>
        <v>881</v>
      </c>
      <c r="D37" s="155">
        <f t="shared" si="0"/>
        <v>0</v>
      </c>
      <c r="E37" s="147">
        <f>E38+E39+E40+E41</f>
        <v>881</v>
      </c>
    </row>
    <row r="38" spans="1:5" ht="25.5" x14ac:dyDescent="0.25">
      <c r="A38" s="148" t="s">
        <v>327</v>
      </c>
      <c r="B38" s="156" t="s">
        <v>328</v>
      </c>
      <c r="C38" s="150">
        <f>102-102</f>
        <v>0</v>
      </c>
      <c r="D38" s="157">
        <f t="shared" si="0"/>
        <v>0</v>
      </c>
      <c r="E38" s="150">
        <f>102-102</f>
        <v>0</v>
      </c>
    </row>
    <row r="39" spans="1:5" ht="38.25" x14ac:dyDescent="0.25">
      <c r="A39" s="148" t="s">
        <v>329</v>
      </c>
      <c r="B39" s="156" t="s">
        <v>330</v>
      </c>
      <c r="C39" s="150">
        <f>779-779</f>
        <v>0</v>
      </c>
      <c r="D39" s="157">
        <f t="shared" si="0"/>
        <v>0</v>
      </c>
      <c r="E39" s="150">
        <f>779-779</f>
        <v>0</v>
      </c>
    </row>
    <row r="40" spans="1:5" ht="38.25" x14ac:dyDescent="0.25">
      <c r="A40" s="148" t="s">
        <v>331</v>
      </c>
      <c r="B40" s="156" t="s">
        <v>330</v>
      </c>
      <c r="C40" s="150">
        <v>779</v>
      </c>
      <c r="D40" s="157">
        <f t="shared" si="0"/>
        <v>0</v>
      </c>
      <c r="E40" s="150">
        <v>779</v>
      </c>
    </row>
    <row r="41" spans="1:5" ht="25.5" x14ac:dyDescent="0.25">
      <c r="A41" s="148" t="s">
        <v>332</v>
      </c>
      <c r="B41" s="156" t="s">
        <v>328</v>
      </c>
      <c r="C41" s="150">
        <v>102</v>
      </c>
      <c r="D41" s="157">
        <f t="shared" si="0"/>
        <v>0</v>
      </c>
      <c r="E41" s="150">
        <v>102</v>
      </c>
    </row>
    <row r="42" spans="1:5" x14ac:dyDescent="0.25">
      <c r="A42" s="146" t="s">
        <v>333</v>
      </c>
      <c r="B42" s="146" t="s">
        <v>70</v>
      </c>
      <c r="C42" s="147">
        <f>C43+C44</f>
        <v>3545.7</v>
      </c>
      <c r="D42" s="147">
        <f t="shared" si="0"/>
        <v>-43</v>
      </c>
      <c r="E42" s="147">
        <f>E43+E44</f>
        <v>3502.7</v>
      </c>
    </row>
    <row r="43" spans="1:5" ht="25.5" x14ac:dyDescent="0.25">
      <c r="A43" s="148" t="s">
        <v>334</v>
      </c>
      <c r="B43" s="156" t="s">
        <v>335</v>
      </c>
      <c r="C43" s="150">
        <f>3545.7-3545.7</f>
        <v>0</v>
      </c>
      <c r="D43" s="157">
        <f t="shared" si="0"/>
        <v>0</v>
      </c>
      <c r="E43" s="150">
        <f>3545.7-3545.7</f>
        <v>0</v>
      </c>
    </row>
    <row r="44" spans="1:5" ht="25.5" x14ac:dyDescent="0.25">
      <c r="A44" s="148" t="s">
        <v>336</v>
      </c>
      <c r="B44" s="156" t="s">
        <v>335</v>
      </c>
      <c r="C44" s="150">
        <v>3545.7</v>
      </c>
      <c r="D44" s="157">
        <f t="shared" si="0"/>
        <v>-43</v>
      </c>
      <c r="E44" s="150">
        <f>3545.7-43</f>
        <v>3502.7</v>
      </c>
    </row>
    <row r="45" spans="1:5" x14ac:dyDescent="0.25">
      <c r="A45" s="146" t="s">
        <v>346</v>
      </c>
      <c r="B45" s="164" t="s">
        <v>348</v>
      </c>
      <c r="C45" s="147">
        <f>C46</f>
        <v>0</v>
      </c>
      <c r="D45" s="155">
        <f t="shared" si="0"/>
        <v>560</v>
      </c>
      <c r="E45" s="147">
        <f>E46</f>
        <v>560</v>
      </c>
    </row>
    <row r="46" spans="1:5" ht="25.5" x14ac:dyDescent="0.25">
      <c r="A46" s="148" t="s">
        <v>347</v>
      </c>
      <c r="B46" s="165" t="s">
        <v>349</v>
      </c>
      <c r="C46" s="150">
        <v>0</v>
      </c>
      <c r="D46" s="157">
        <f t="shared" si="0"/>
        <v>560</v>
      </c>
      <c r="E46" s="150">
        <v>560</v>
      </c>
    </row>
    <row r="47" spans="1:5" x14ac:dyDescent="0.25">
      <c r="A47" s="158"/>
      <c r="B47" s="146" t="s">
        <v>337</v>
      </c>
      <c r="C47" s="147">
        <f>C9+C33</f>
        <v>61076.799999999996</v>
      </c>
      <c r="D47" s="147">
        <f t="shared" si="0"/>
        <v>517</v>
      </c>
      <c r="E47" s="147">
        <f>E9+E33</f>
        <v>61593.799999999996</v>
      </c>
    </row>
  </sheetData>
  <mergeCells count="7">
    <mergeCell ref="A3:E3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3"/>
  <sheetViews>
    <sheetView topLeftCell="A199" workbookViewId="0">
      <selection activeCell="L111" sqref="L111"/>
    </sheetView>
  </sheetViews>
  <sheetFormatPr defaultRowHeight="15" x14ac:dyDescent="0.25"/>
  <cols>
    <col min="1" max="1" width="45.85546875" customWidth="1"/>
    <col min="2" max="2" width="4.140625" style="4" customWidth="1"/>
    <col min="3" max="3" width="5" style="4" customWidth="1"/>
    <col min="4" max="4" width="4.85546875" style="4" customWidth="1"/>
    <col min="5" max="5" width="3.5703125" style="4" bestFit="1" customWidth="1"/>
    <col min="6" max="6" width="6.5703125" style="4" customWidth="1"/>
    <col min="7" max="7" width="6" style="4" customWidth="1"/>
    <col min="8" max="8" width="10.42578125" customWidth="1"/>
    <col min="9" max="9" width="12.28515625" customWidth="1"/>
    <col min="10" max="10" width="10.42578125" customWidth="1"/>
    <col min="11" max="11" width="14.140625" customWidth="1"/>
  </cols>
  <sheetData>
    <row r="1" spans="1:12" x14ac:dyDescent="0.25">
      <c r="K1" s="110" t="s">
        <v>208</v>
      </c>
    </row>
    <row r="2" spans="1:12" ht="30.75" customHeight="1" x14ac:dyDescent="0.25">
      <c r="A2" s="175"/>
      <c r="B2" s="3" t="s">
        <v>42</v>
      </c>
      <c r="E2" s="176" t="s">
        <v>200</v>
      </c>
      <c r="F2" s="176"/>
      <c r="G2" s="176"/>
      <c r="H2" s="176"/>
      <c r="I2" s="176"/>
      <c r="J2" s="176"/>
      <c r="K2" s="177"/>
    </row>
    <row r="3" spans="1:12" x14ac:dyDescent="0.25">
      <c r="A3" s="175"/>
      <c r="B3" s="5"/>
      <c r="E3" s="176"/>
      <c r="F3" s="176"/>
      <c r="G3" s="176"/>
      <c r="H3" s="176"/>
      <c r="I3" s="176"/>
      <c r="J3" s="176"/>
      <c r="K3" s="177"/>
    </row>
    <row r="4" spans="1:12" ht="82.5" customHeight="1" x14ac:dyDescent="0.25">
      <c r="A4" s="170" t="s">
        <v>142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15.75" x14ac:dyDescent="0.25">
      <c r="A5" s="2"/>
    </row>
    <row r="6" spans="1:12" x14ac:dyDescent="0.25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2" ht="15" customHeight="1" x14ac:dyDescent="0.25">
      <c r="A7" s="180" t="s">
        <v>2</v>
      </c>
      <c r="B7" s="182" t="s">
        <v>3</v>
      </c>
      <c r="C7" s="182" t="s">
        <v>4</v>
      </c>
      <c r="D7" s="183" t="s">
        <v>5</v>
      </c>
      <c r="E7" s="183"/>
      <c r="F7" s="183"/>
      <c r="G7" s="183"/>
      <c r="H7" s="184" t="s">
        <v>6</v>
      </c>
      <c r="I7" s="186" t="s">
        <v>204</v>
      </c>
      <c r="J7" s="186" t="s">
        <v>205</v>
      </c>
      <c r="K7" s="181" t="s">
        <v>206</v>
      </c>
    </row>
    <row r="8" spans="1:12" ht="24" customHeight="1" x14ac:dyDescent="0.25">
      <c r="A8" s="180"/>
      <c r="B8" s="182"/>
      <c r="C8" s="182"/>
      <c r="D8" s="32" t="s">
        <v>7</v>
      </c>
      <c r="E8" s="32" t="s">
        <v>8</v>
      </c>
      <c r="F8" s="32" t="s">
        <v>126</v>
      </c>
      <c r="G8" s="32" t="s">
        <v>9</v>
      </c>
      <c r="H8" s="185"/>
      <c r="I8" s="187"/>
      <c r="J8" s="187"/>
      <c r="K8" s="181"/>
    </row>
    <row r="9" spans="1:12" x14ac:dyDescent="0.25">
      <c r="A9" s="42">
        <v>1</v>
      </c>
      <c r="B9" s="42">
        <v>2</v>
      </c>
      <c r="C9" s="42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 t="s">
        <v>131</v>
      </c>
      <c r="J9" s="15" t="s">
        <v>94</v>
      </c>
      <c r="K9" s="15" t="s">
        <v>87</v>
      </c>
    </row>
    <row r="10" spans="1:12" x14ac:dyDescent="0.25">
      <c r="A10" s="43" t="s">
        <v>10</v>
      </c>
      <c r="B10" s="44" t="s">
        <v>44</v>
      </c>
      <c r="C10" s="44" t="s">
        <v>45</v>
      </c>
      <c r="D10" s="44" t="s">
        <v>45</v>
      </c>
      <c r="E10" s="44" t="s">
        <v>48</v>
      </c>
      <c r="F10" s="44" t="s">
        <v>45</v>
      </c>
      <c r="G10" s="44" t="s">
        <v>76</v>
      </c>
      <c r="H10" s="44" t="s">
        <v>46</v>
      </c>
      <c r="I10" s="20">
        <f>I11+I18+I41+I47+I54+I29</f>
        <v>31544</v>
      </c>
      <c r="J10" s="111">
        <f>K10-I10</f>
        <v>565</v>
      </c>
      <c r="K10" s="20">
        <f>K11+K18+K41+K47+K54+K29</f>
        <v>32109</v>
      </c>
    </row>
    <row r="11" spans="1:12" ht="39" x14ac:dyDescent="0.25">
      <c r="A11" s="45" t="s">
        <v>11</v>
      </c>
      <c r="B11" s="16" t="s">
        <v>44</v>
      </c>
      <c r="C11" s="16" t="s">
        <v>47</v>
      </c>
      <c r="D11" s="16" t="s">
        <v>45</v>
      </c>
      <c r="E11" s="16" t="s">
        <v>48</v>
      </c>
      <c r="F11" s="16" t="s">
        <v>45</v>
      </c>
      <c r="G11" s="16" t="s">
        <v>76</v>
      </c>
      <c r="H11" s="16" t="s">
        <v>46</v>
      </c>
      <c r="I11" s="12">
        <f>I12</f>
        <v>1782.7</v>
      </c>
      <c r="J11" s="112">
        <f t="shared" ref="J11:J74" si="0">K11-I11</f>
        <v>0</v>
      </c>
      <c r="K11" s="12">
        <f>K12</f>
        <v>1782.7</v>
      </c>
    </row>
    <row r="12" spans="1:12" ht="39" x14ac:dyDescent="0.25">
      <c r="A12" s="46" t="s">
        <v>147</v>
      </c>
      <c r="B12" s="14" t="s">
        <v>44</v>
      </c>
      <c r="C12" s="14" t="s">
        <v>47</v>
      </c>
      <c r="D12" s="14" t="s">
        <v>146</v>
      </c>
      <c r="E12" s="14" t="s">
        <v>48</v>
      </c>
      <c r="F12" s="14" t="s">
        <v>45</v>
      </c>
      <c r="G12" s="14" t="s">
        <v>76</v>
      </c>
      <c r="H12" s="14" t="s">
        <v>46</v>
      </c>
      <c r="I12" s="13">
        <f t="shared" ref="I12:K14" si="1">I13</f>
        <v>1782.7</v>
      </c>
      <c r="J12" s="113">
        <f t="shared" si="0"/>
        <v>0</v>
      </c>
      <c r="K12" s="13">
        <f t="shared" si="1"/>
        <v>1782.7</v>
      </c>
      <c r="L12" s="79"/>
    </row>
    <row r="13" spans="1:12" ht="39" x14ac:dyDescent="0.25">
      <c r="A13" s="46" t="s">
        <v>77</v>
      </c>
      <c r="B13" s="14" t="s">
        <v>44</v>
      </c>
      <c r="C13" s="14" t="s">
        <v>47</v>
      </c>
      <c r="D13" s="14" t="s">
        <v>146</v>
      </c>
      <c r="E13" s="14" t="s">
        <v>50</v>
      </c>
      <c r="F13" s="14" t="s">
        <v>45</v>
      </c>
      <c r="G13" s="14" t="s">
        <v>76</v>
      </c>
      <c r="H13" s="14" t="s">
        <v>46</v>
      </c>
      <c r="I13" s="13">
        <f t="shared" si="1"/>
        <v>1782.7</v>
      </c>
      <c r="J13" s="113">
        <f t="shared" si="0"/>
        <v>0</v>
      </c>
      <c r="K13" s="13">
        <f t="shared" si="1"/>
        <v>1782.7</v>
      </c>
    </row>
    <row r="14" spans="1:12" ht="39" x14ac:dyDescent="0.25">
      <c r="A14" s="46" t="s">
        <v>148</v>
      </c>
      <c r="B14" s="14" t="s">
        <v>44</v>
      </c>
      <c r="C14" s="14" t="s">
        <v>47</v>
      </c>
      <c r="D14" s="14" t="s">
        <v>146</v>
      </c>
      <c r="E14" s="14" t="s">
        <v>50</v>
      </c>
      <c r="F14" s="14" t="s">
        <v>49</v>
      </c>
      <c r="G14" s="14" t="s">
        <v>76</v>
      </c>
      <c r="H14" s="14" t="s">
        <v>46</v>
      </c>
      <c r="I14" s="13">
        <f t="shared" si="1"/>
        <v>1782.7</v>
      </c>
      <c r="J14" s="113">
        <f t="shared" si="0"/>
        <v>0</v>
      </c>
      <c r="K14" s="13">
        <f t="shared" si="1"/>
        <v>1782.7</v>
      </c>
    </row>
    <row r="15" spans="1:12" x14ac:dyDescent="0.25">
      <c r="A15" s="47" t="s">
        <v>78</v>
      </c>
      <c r="B15" s="14" t="s">
        <v>44</v>
      </c>
      <c r="C15" s="14" t="s">
        <v>47</v>
      </c>
      <c r="D15" s="14" t="s">
        <v>146</v>
      </c>
      <c r="E15" s="14" t="s">
        <v>50</v>
      </c>
      <c r="F15" s="14" t="s">
        <v>49</v>
      </c>
      <c r="G15" s="14" t="s">
        <v>79</v>
      </c>
      <c r="H15" s="14" t="s">
        <v>46</v>
      </c>
      <c r="I15" s="13">
        <f>I16</f>
        <v>1782.7</v>
      </c>
      <c r="J15" s="113">
        <f t="shared" si="0"/>
        <v>0</v>
      </c>
      <c r="K15" s="13">
        <f>K16</f>
        <v>1782.7</v>
      </c>
    </row>
    <row r="16" spans="1:12" ht="63.75" x14ac:dyDescent="0.25">
      <c r="A16" s="47" t="s">
        <v>127</v>
      </c>
      <c r="B16" s="14" t="s">
        <v>44</v>
      </c>
      <c r="C16" s="14" t="s">
        <v>47</v>
      </c>
      <c r="D16" s="14" t="s">
        <v>146</v>
      </c>
      <c r="E16" s="14" t="s">
        <v>50</v>
      </c>
      <c r="F16" s="14" t="s">
        <v>49</v>
      </c>
      <c r="G16" s="14" t="s">
        <v>79</v>
      </c>
      <c r="H16" s="14" t="s">
        <v>74</v>
      </c>
      <c r="I16" s="13">
        <f>I17</f>
        <v>1782.7</v>
      </c>
      <c r="J16" s="113">
        <f t="shared" si="0"/>
        <v>0</v>
      </c>
      <c r="K16" s="13">
        <f>K17</f>
        <v>1782.7</v>
      </c>
    </row>
    <row r="17" spans="1:11" ht="25.5" x14ac:dyDescent="0.25">
      <c r="A17" s="47" t="s">
        <v>80</v>
      </c>
      <c r="B17" s="14" t="s">
        <v>44</v>
      </c>
      <c r="C17" s="14" t="s">
        <v>47</v>
      </c>
      <c r="D17" s="14" t="s">
        <v>146</v>
      </c>
      <c r="E17" s="14" t="s">
        <v>50</v>
      </c>
      <c r="F17" s="14" t="s">
        <v>49</v>
      </c>
      <c r="G17" s="14" t="s">
        <v>79</v>
      </c>
      <c r="H17" s="14" t="s">
        <v>81</v>
      </c>
      <c r="I17" s="13">
        <f>1773+9.7</f>
        <v>1782.7</v>
      </c>
      <c r="J17" s="113">
        <f t="shared" si="0"/>
        <v>0</v>
      </c>
      <c r="K17" s="13">
        <f>1773+9.7</f>
        <v>1782.7</v>
      </c>
    </row>
    <row r="18" spans="1:11" ht="51.75" x14ac:dyDescent="0.25">
      <c r="A18" s="49" t="s">
        <v>12</v>
      </c>
      <c r="B18" s="16" t="s">
        <v>44</v>
      </c>
      <c r="C18" s="16" t="s">
        <v>49</v>
      </c>
      <c r="D18" s="16" t="s">
        <v>45</v>
      </c>
      <c r="E18" s="16" t="s">
        <v>48</v>
      </c>
      <c r="F18" s="16" t="s">
        <v>45</v>
      </c>
      <c r="G18" s="16" t="s">
        <v>76</v>
      </c>
      <c r="H18" s="16" t="s">
        <v>46</v>
      </c>
      <c r="I18" s="12">
        <f>I19</f>
        <v>18366.099999999999</v>
      </c>
      <c r="J18" s="112">
        <f t="shared" si="0"/>
        <v>-1</v>
      </c>
      <c r="K18" s="12">
        <f>K19</f>
        <v>18365.099999999999</v>
      </c>
    </row>
    <row r="19" spans="1:11" ht="39" x14ac:dyDescent="0.25">
      <c r="A19" s="48" t="s">
        <v>147</v>
      </c>
      <c r="B19" s="14" t="s">
        <v>44</v>
      </c>
      <c r="C19" s="14" t="s">
        <v>49</v>
      </c>
      <c r="D19" s="14" t="s">
        <v>146</v>
      </c>
      <c r="E19" s="14" t="s">
        <v>48</v>
      </c>
      <c r="F19" s="14" t="s">
        <v>45</v>
      </c>
      <c r="G19" s="14" t="s">
        <v>76</v>
      </c>
      <c r="H19" s="14" t="s">
        <v>46</v>
      </c>
      <c r="I19" s="13">
        <f t="shared" ref="I19:K20" si="2">I20</f>
        <v>18366.099999999999</v>
      </c>
      <c r="J19" s="113">
        <f t="shared" si="0"/>
        <v>-1</v>
      </c>
      <c r="K19" s="13">
        <f t="shared" si="2"/>
        <v>18365.099999999999</v>
      </c>
    </row>
    <row r="20" spans="1:11" ht="39" x14ac:dyDescent="0.25">
      <c r="A20" s="46" t="s">
        <v>77</v>
      </c>
      <c r="B20" s="14" t="s">
        <v>44</v>
      </c>
      <c r="C20" s="14" t="s">
        <v>49</v>
      </c>
      <c r="D20" s="14" t="s">
        <v>146</v>
      </c>
      <c r="E20" s="14" t="s">
        <v>50</v>
      </c>
      <c r="F20" s="14" t="s">
        <v>45</v>
      </c>
      <c r="G20" s="14" t="s">
        <v>76</v>
      </c>
      <c r="H20" s="14" t="s">
        <v>46</v>
      </c>
      <c r="I20" s="13">
        <f t="shared" si="2"/>
        <v>18366.099999999999</v>
      </c>
      <c r="J20" s="113">
        <f t="shared" si="0"/>
        <v>-1</v>
      </c>
      <c r="K20" s="13">
        <f t="shared" si="2"/>
        <v>18365.099999999999</v>
      </c>
    </row>
    <row r="21" spans="1:11" ht="39" x14ac:dyDescent="0.25">
      <c r="A21" s="46" t="s">
        <v>149</v>
      </c>
      <c r="B21" s="14" t="s">
        <v>44</v>
      </c>
      <c r="C21" s="14" t="s">
        <v>49</v>
      </c>
      <c r="D21" s="14" t="s">
        <v>146</v>
      </c>
      <c r="E21" s="14" t="s">
        <v>50</v>
      </c>
      <c r="F21" s="14" t="s">
        <v>44</v>
      </c>
      <c r="G21" s="14" t="s">
        <v>76</v>
      </c>
      <c r="H21" s="14" t="s">
        <v>46</v>
      </c>
      <c r="I21" s="13">
        <f>I22</f>
        <v>18366.099999999999</v>
      </c>
      <c r="J21" s="113">
        <f t="shared" si="0"/>
        <v>-1</v>
      </c>
      <c r="K21" s="13">
        <f>K22</f>
        <v>18365.099999999999</v>
      </c>
    </row>
    <row r="22" spans="1:11" ht="26.25" x14ac:dyDescent="0.25">
      <c r="A22" s="48" t="s">
        <v>82</v>
      </c>
      <c r="B22" s="14" t="s">
        <v>44</v>
      </c>
      <c r="C22" s="14" t="s">
        <v>49</v>
      </c>
      <c r="D22" s="14" t="s">
        <v>146</v>
      </c>
      <c r="E22" s="14" t="s">
        <v>50</v>
      </c>
      <c r="F22" s="14" t="s">
        <v>44</v>
      </c>
      <c r="G22" s="14" t="s">
        <v>83</v>
      </c>
      <c r="H22" s="14" t="s">
        <v>46</v>
      </c>
      <c r="I22" s="13">
        <f>I23+I25+I27</f>
        <v>18366.099999999999</v>
      </c>
      <c r="J22" s="113">
        <f t="shared" si="0"/>
        <v>-1</v>
      </c>
      <c r="K22" s="13">
        <f>K23+K25+K27</f>
        <v>18365.099999999999</v>
      </c>
    </row>
    <row r="23" spans="1:11" ht="63.75" x14ac:dyDescent="0.25">
      <c r="A23" s="47" t="s">
        <v>127</v>
      </c>
      <c r="B23" s="14" t="s">
        <v>44</v>
      </c>
      <c r="C23" s="14" t="s">
        <v>49</v>
      </c>
      <c r="D23" s="14" t="s">
        <v>146</v>
      </c>
      <c r="E23" s="14" t="s">
        <v>50</v>
      </c>
      <c r="F23" s="14" t="s">
        <v>44</v>
      </c>
      <c r="G23" s="14" t="s">
        <v>83</v>
      </c>
      <c r="H23" s="14" t="s">
        <v>74</v>
      </c>
      <c r="I23" s="13">
        <f>I24</f>
        <v>18190.099999999999</v>
      </c>
      <c r="J23" s="113">
        <f t="shared" si="0"/>
        <v>0</v>
      </c>
      <c r="K23" s="13">
        <f>K24</f>
        <v>18190.099999999999</v>
      </c>
    </row>
    <row r="24" spans="1:11" ht="25.5" x14ac:dyDescent="0.25">
      <c r="A24" s="47" t="s">
        <v>80</v>
      </c>
      <c r="B24" s="14" t="s">
        <v>44</v>
      </c>
      <c r="C24" s="14" t="s">
        <v>49</v>
      </c>
      <c r="D24" s="14" t="s">
        <v>146</v>
      </c>
      <c r="E24" s="14" t="s">
        <v>50</v>
      </c>
      <c r="F24" s="14" t="s">
        <v>44</v>
      </c>
      <c r="G24" s="14" t="s">
        <v>83</v>
      </c>
      <c r="H24" s="14" t="s">
        <v>81</v>
      </c>
      <c r="I24" s="13">
        <v>18190.099999999999</v>
      </c>
      <c r="J24" s="113">
        <f t="shared" si="0"/>
        <v>0</v>
      </c>
      <c r="K24" s="13">
        <v>18190.099999999999</v>
      </c>
    </row>
    <row r="25" spans="1:11" ht="25.5" x14ac:dyDescent="0.25">
      <c r="A25" s="47" t="s">
        <v>128</v>
      </c>
      <c r="B25" s="14" t="s">
        <v>44</v>
      </c>
      <c r="C25" s="14" t="s">
        <v>49</v>
      </c>
      <c r="D25" s="14" t="s">
        <v>146</v>
      </c>
      <c r="E25" s="14" t="s">
        <v>50</v>
      </c>
      <c r="F25" s="14" t="s">
        <v>44</v>
      </c>
      <c r="G25" s="14" t="s">
        <v>83</v>
      </c>
      <c r="H25" s="14" t="s">
        <v>58</v>
      </c>
      <c r="I25" s="13">
        <f>I26</f>
        <v>170.2</v>
      </c>
      <c r="J25" s="113">
        <f t="shared" si="0"/>
        <v>-4.5999999999999943</v>
      </c>
      <c r="K25" s="13">
        <f>K26</f>
        <v>165.6</v>
      </c>
    </row>
    <row r="26" spans="1:11" ht="26.25" x14ac:dyDescent="0.25">
      <c r="A26" s="19" t="s">
        <v>73</v>
      </c>
      <c r="B26" s="14" t="s">
        <v>44</v>
      </c>
      <c r="C26" s="14" t="s">
        <v>49</v>
      </c>
      <c r="D26" s="14" t="s">
        <v>146</v>
      </c>
      <c r="E26" s="14" t="s">
        <v>50</v>
      </c>
      <c r="F26" s="14" t="s">
        <v>44</v>
      </c>
      <c r="G26" s="14" t="s">
        <v>83</v>
      </c>
      <c r="H26" s="14" t="s">
        <v>59</v>
      </c>
      <c r="I26" s="13">
        <v>170.2</v>
      </c>
      <c r="J26" s="113">
        <f t="shared" si="0"/>
        <v>-4.5999999999999943</v>
      </c>
      <c r="K26" s="13">
        <v>165.6</v>
      </c>
    </row>
    <row r="27" spans="1:11" x14ac:dyDescent="0.25">
      <c r="A27" s="19" t="s">
        <v>13</v>
      </c>
      <c r="B27" s="14" t="s">
        <v>44</v>
      </c>
      <c r="C27" s="14" t="s">
        <v>49</v>
      </c>
      <c r="D27" s="14" t="s">
        <v>146</v>
      </c>
      <c r="E27" s="14" t="s">
        <v>50</v>
      </c>
      <c r="F27" s="14" t="s">
        <v>44</v>
      </c>
      <c r="G27" s="14" t="s">
        <v>83</v>
      </c>
      <c r="H27" s="14" t="s">
        <v>63</v>
      </c>
      <c r="I27" s="13">
        <f>I28</f>
        <v>5.8</v>
      </c>
      <c r="J27" s="113">
        <f t="shared" si="0"/>
        <v>3.6000000000000005</v>
      </c>
      <c r="K27" s="13">
        <f>K28</f>
        <v>9.4</v>
      </c>
    </row>
    <row r="28" spans="1:11" x14ac:dyDescent="0.25">
      <c r="A28" s="19" t="s">
        <v>69</v>
      </c>
      <c r="B28" s="14" t="s">
        <v>44</v>
      </c>
      <c r="C28" s="14" t="s">
        <v>49</v>
      </c>
      <c r="D28" s="14" t="s">
        <v>146</v>
      </c>
      <c r="E28" s="14" t="s">
        <v>50</v>
      </c>
      <c r="F28" s="14" t="s">
        <v>44</v>
      </c>
      <c r="G28" s="14" t="s">
        <v>83</v>
      </c>
      <c r="H28" s="14" t="s">
        <v>84</v>
      </c>
      <c r="I28" s="13">
        <v>5.8</v>
      </c>
      <c r="J28" s="113">
        <f t="shared" si="0"/>
        <v>3.6000000000000005</v>
      </c>
      <c r="K28" s="13">
        <v>9.4</v>
      </c>
    </row>
    <row r="29" spans="1:11" ht="39" x14ac:dyDescent="0.25">
      <c r="A29" s="21" t="s">
        <v>138</v>
      </c>
      <c r="B29" s="16" t="s">
        <v>44</v>
      </c>
      <c r="C29" s="16" t="s">
        <v>122</v>
      </c>
      <c r="D29" s="16" t="s">
        <v>45</v>
      </c>
      <c r="E29" s="16" t="s">
        <v>48</v>
      </c>
      <c r="F29" s="16" t="s">
        <v>45</v>
      </c>
      <c r="G29" s="16" t="s">
        <v>76</v>
      </c>
      <c r="H29" s="16" t="s">
        <v>46</v>
      </c>
      <c r="I29" s="12">
        <f>I30+I36</f>
        <v>19.899999999999999</v>
      </c>
      <c r="J29" s="112">
        <f t="shared" si="0"/>
        <v>0</v>
      </c>
      <c r="K29" s="12">
        <f>K30+K36</f>
        <v>19.899999999999999</v>
      </c>
    </row>
    <row r="30" spans="1:11" ht="77.25" x14ac:dyDescent="0.25">
      <c r="A30" s="48" t="s">
        <v>150</v>
      </c>
      <c r="B30" s="14" t="s">
        <v>44</v>
      </c>
      <c r="C30" s="14" t="s">
        <v>122</v>
      </c>
      <c r="D30" s="14" t="s">
        <v>88</v>
      </c>
      <c r="E30" s="14" t="s">
        <v>48</v>
      </c>
      <c r="F30" s="14" t="s">
        <v>45</v>
      </c>
      <c r="G30" s="14" t="s">
        <v>76</v>
      </c>
      <c r="H30" s="14" t="s">
        <v>46</v>
      </c>
      <c r="I30" s="13">
        <f t="shared" ref="I30:K33" si="3">I31</f>
        <v>0.9</v>
      </c>
      <c r="J30" s="113">
        <f t="shared" si="0"/>
        <v>0</v>
      </c>
      <c r="K30" s="13">
        <f t="shared" si="3"/>
        <v>0.9</v>
      </c>
    </row>
    <row r="31" spans="1:11" ht="26.25" x14ac:dyDescent="0.25">
      <c r="A31" s="19" t="s">
        <v>102</v>
      </c>
      <c r="B31" s="14" t="s">
        <v>44</v>
      </c>
      <c r="C31" s="14" t="s">
        <v>122</v>
      </c>
      <c r="D31" s="14" t="s">
        <v>88</v>
      </c>
      <c r="E31" s="14" t="s">
        <v>60</v>
      </c>
      <c r="F31" s="14" t="s">
        <v>45</v>
      </c>
      <c r="G31" s="14" t="s">
        <v>76</v>
      </c>
      <c r="H31" s="14" t="s">
        <v>46</v>
      </c>
      <c r="I31" s="13">
        <f t="shared" si="3"/>
        <v>0.9</v>
      </c>
      <c r="J31" s="113">
        <f t="shared" si="0"/>
        <v>0</v>
      </c>
      <c r="K31" s="13">
        <f t="shared" si="3"/>
        <v>0.9</v>
      </c>
    </row>
    <row r="32" spans="1:11" ht="26.25" x14ac:dyDescent="0.25">
      <c r="A32" s="19" t="s">
        <v>141</v>
      </c>
      <c r="B32" s="14" t="s">
        <v>44</v>
      </c>
      <c r="C32" s="14" t="s">
        <v>122</v>
      </c>
      <c r="D32" s="14" t="s">
        <v>88</v>
      </c>
      <c r="E32" s="14" t="s">
        <v>60</v>
      </c>
      <c r="F32" s="14" t="s">
        <v>44</v>
      </c>
      <c r="G32" s="14" t="s">
        <v>76</v>
      </c>
      <c r="H32" s="14" t="s">
        <v>46</v>
      </c>
      <c r="I32" s="13">
        <f t="shared" si="3"/>
        <v>0.9</v>
      </c>
      <c r="J32" s="113">
        <f t="shared" si="0"/>
        <v>0</v>
      </c>
      <c r="K32" s="13">
        <f t="shared" si="3"/>
        <v>0.9</v>
      </c>
    </row>
    <row r="33" spans="1:11" ht="69.75" customHeight="1" x14ac:dyDescent="0.25">
      <c r="A33" s="19" t="s">
        <v>140</v>
      </c>
      <c r="B33" s="14" t="s">
        <v>44</v>
      </c>
      <c r="C33" s="14" t="s">
        <v>122</v>
      </c>
      <c r="D33" s="14" t="s">
        <v>88</v>
      </c>
      <c r="E33" s="14" t="s">
        <v>60</v>
      </c>
      <c r="F33" s="14" t="s">
        <v>44</v>
      </c>
      <c r="G33" s="14" t="s">
        <v>139</v>
      </c>
      <c r="H33" s="14" t="s">
        <v>46</v>
      </c>
      <c r="I33" s="13">
        <f t="shared" si="3"/>
        <v>0.9</v>
      </c>
      <c r="J33" s="113">
        <f t="shared" si="0"/>
        <v>0</v>
      </c>
      <c r="K33" s="13">
        <f t="shared" si="3"/>
        <v>0.9</v>
      </c>
    </row>
    <row r="34" spans="1:11" x14ac:dyDescent="0.25">
      <c r="A34" s="19" t="s">
        <v>40</v>
      </c>
      <c r="B34" s="14" t="s">
        <v>44</v>
      </c>
      <c r="C34" s="14" t="s">
        <v>122</v>
      </c>
      <c r="D34" s="14" t="s">
        <v>88</v>
      </c>
      <c r="E34" s="14" t="s">
        <v>60</v>
      </c>
      <c r="F34" s="14" t="s">
        <v>44</v>
      </c>
      <c r="G34" s="14" t="s">
        <v>139</v>
      </c>
      <c r="H34" s="14" t="s">
        <v>124</v>
      </c>
      <c r="I34" s="13">
        <f>I35</f>
        <v>0.9</v>
      </c>
      <c r="J34" s="113">
        <f t="shared" si="0"/>
        <v>0</v>
      </c>
      <c r="K34" s="13">
        <f>K35</f>
        <v>0.9</v>
      </c>
    </row>
    <row r="35" spans="1:11" x14ac:dyDescent="0.25">
      <c r="A35" s="41" t="s">
        <v>70</v>
      </c>
      <c r="B35" s="14" t="s">
        <v>44</v>
      </c>
      <c r="C35" s="14" t="s">
        <v>122</v>
      </c>
      <c r="D35" s="14" t="s">
        <v>88</v>
      </c>
      <c r="E35" s="14" t="s">
        <v>60</v>
      </c>
      <c r="F35" s="14" t="s">
        <v>44</v>
      </c>
      <c r="G35" s="14" t="s">
        <v>139</v>
      </c>
      <c r="H35" s="14" t="s">
        <v>125</v>
      </c>
      <c r="I35" s="13">
        <v>0.9</v>
      </c>
      <c r="J35" s="113">
        <f t="shared" si="0"/>
        <v>0</v>
      </c>
      <c r="K35" s="13">
        <v>0.9</v>
      </c>
    </row>
    <row r="36" spans="1:11" x14ac:dyDescent="0.25">
      <c r="A36" s="19" t="s">
        <v>22</v>
      </c>
      <c r="B36" s="14" t="s">
        <v>44</v>
      </c>
      <c r="C36" s="14" t="s">
        <v>122</v>
      </c>
      <c r="D36" s="14" t="s">
        <v>62</v>
      </c>
      <c r="E36" s="14" t="s">
        <v>48</v>
      </c>
      <c r="F36" s="14" t="s">
        <v>45</v>
      </c>
      <c r="G36" s="14" t="s">
        <v>76</v>
      </c>
      <c r="H36" s="14" t="s">
        <v>46</v>
      </c>
      <c r="I36" s="13">
        <f t="shared" ref="I36:K38" si="4">I37</f>
        <v>19</v>
      </c>
      <c r="J36" s="113">
        <f t="shared" si="0"/>
        <v>0</v>
      </c>
      <c r="K36" s="13">
        <f t="shared" si="4"/>
        <v>19</v>
      </c>
    </row>
    <row r="37" spans="1:11" ht="39" x14ac:dyDescent="0.25">
      <c r="A37" s="19" t="s">
        <v>195</v>
      </c>
      <c r="B37" s="14" t="s">
        <v>44</v>
      </c>
      <c r="C37" s="14" t="s">
        <v>122</v>
      </c>
      <c r="D37" s="14" t="s">
        <v>62</v>
      </c>
      <c r="E37" s="14" t="s">
        <v>48</v>
      </c>
      <c r="F37" s="14" t="s">
        <v>47</v>
      </c>
      <c r="G37" s="14" t="s">
        <v>76</v>
      </c>
      <c r="H37" s="14" t="s">
        <v>46</v>
      </c>
      <c r="I37" s="13">
        <f t="shared" si="4"/>
        <v>19</v>
      </c>
      <c r="J37" s="113">
        <f t="shared" si="0"/>
        <v>0</v>
      </c>
      <c r="K37" s="13">
        <f t="shared" si="4"/>
        <v>19</v>
      </c>
    </row>
    <row r="38" spans="1:11" ht="50.25" customHeight="1" x14ac:dyDescent="0.25">
      <c r="A38" s="19" t="s">
        <v>194</v>
      </c>
      <c r="B38" s="14" t="s">
        <v>44</v>
      </c>
      <c r="C38" s="14" t="s">
        <v>122</v>
      </c>
      <c r="D38" s="14" t="s">
        <v>62</v>
      </c>
      <c r="E38" s="14" t="s">
        <v>48</v>
      </c>
      <c r="F38" s="14" t="s">
        <v>47</v>
      </c>
      <c r="G38" s="14" t="s">
        <v>139</v>
      </c>
      <c r="H38" s="14" t="s">
        <v>46</v>
      </c>
      <c r="I38" s="13">
        <f t="shared" si="4"/>
        <v>19</v>
      </c>
      <c r="J38" s="113">
        <f t="shared" si="0"/>
        <v>0</v>
      </c>
      <c r="K38" s="13">
        <f t="shared" si="4"/>
        <v>19</v>
      </c>
    </row>
    <row r="39" spans="1:11" x14ac:dyDescent="0.25">
      <c r="A39" s="19" t="s">
        <v>40</v>
      </c>
      <c r="B39" s="14" t="s">
        <v>44</v>
      </c>
      <c r="C39" s="14" t="s">
        <v>122</v>
      </c>
      <c r="D39" s="14" t="s">
        <v>62</v>
      </c>
      <c r="E39" s="14" t="s">
        <v>48</v>
      </c>
      <c r="F39" s="14" t="s">
        <v>47</v>
      </c>
      <c r="G39" s="14" t="s">
        <v>139</v>
      </c>
      <c r="H39" s="14" t="s">
        <v>124</v>
      </c>
      <c r="I39" s="13">
        <f>I40</f>
        <v>19</v>
      </c>
      <c r="J39" s="113">
        <f t="shared" si="0"/>
        <v>0</v>
      </c>
      <c r="K39" s="13">
        <f>K40</f>
        <v>19</v>
      </c>
    </row>
    <row r="40" spans="1:11" x14ac:dyDescent="0.25">
      <c r="A40" s="41" t="s">
        <v>70</v>
      </c>
      <c r="B40" s="14" t="s">
        <v>44</v>
      </c>
      <c r="C40" s="14" t="s">
        <v>122</v>
      </c>
      <c r="D40" s="14" t="s">
        <v>62</v>
      </c>
      <c r="E40" s="14" t="s">
        <v>48</v>
      </c>
      <c r="F40" s="14" t="s">
        <v>47</v>
      </c>
      <c r="G40" s="14" t="s">
        <v>139</v>
      </c>
      <c r="H40" s="14" t="s">
        <v>125</v>
      </c>
      <c r="I40" s="13">
        <v>19</v>
      </c>
      <c r="J40" s="113">
        <f t="shared" si="0"/>
        <v>0</v>
      </c>
      <c r="K40" s="13">
        <v>19</v>
      </c>
    </row>
    <row r="41" spans="1:11" x14ac:dyDescent="0.25">
      <c r="A41" s="36" t="s">
        <v>85</v>
      </c>
      <c r="B41" s="16" t="s">
        <v>44</v>
      </c>
      <c r="C41" s="16" t="s">
        <v>53</v>
      </c>
      <c r="D41" s="16" t="s">
        <v>45</v>
      </c>
      <c r="E41" s="16" t="s">
        <v>48</v>
      </c>
      <c r="F41" s="16" t="s">
        <v>45</v>
      </c>
      <c r="G41" s="16" t="s">
        <v>76</v>
      </c>
      <c r="H41" s="16" t="s">
        <v>46</v>
      </c>
      <c r="I41" s="12">
        <f>I42</f>
        <v>0</v>
      </c>
      <c r="J41" s="112">
        <f t="shared" si="0"/>
        <v>0</v>
      </c>
      <c r="K41" s="12">
        <f>K42</f>
        <v>0</v>
      </c>
    </row>
    <row r="42" spans="1:11" x14ac:dyDescent="0.25">
      <c r="A42" s="19" t="s">
        <v>22</v>
      </c>
      <c r="B42" s="14" t="s">
        <v>44</v>
      </c>
      <c r="C42" s="14" t="s">
        <v>53</v>
      </c>
      <c r="D42" s="14" t="s">
        <v>62</v>
      </c>
      <c r="E42" s="14" t="s">
        <v>48</v>
      </c>
      <c r="F42" s="14" t="s">
        <v>45</v>
      </c>
      <c r="G42" s="14" t="s">
        <v>76</v>
      </c>
      <c r="H42" s="14" t="s">
        <v>46</v>
      </c>
      <c r="I42" s="13">
        <f t="shared" ref="I42:K44" si="5">I43</f>
        <v>0</v>
      </c>
      <c r="J42" s="113">
        <f t="shared" si="0"/>
        <v>0</v>
      </c>
      <c r="K42" s="13">
        <f t="shared" si="5"/>
        <v>0</v>
      </c>
    </row>
    <row r="43" spans="1:11" ht="39" x14ac:dyDescent="0.25">
      <c r="A43" s="19" t="s">
        <v>105</v>
      </c>
      <c r="B43" s="14" t="s">
        <v>44</v>
      </c>
      <c r="C43" s="14" t="s">
        <v>53</v>
      </c>
      <c r="D43" s="14" t="s">
        <v>62</v>
      </c>
      <c r="E43" s="14" t="s">
        <v>48</v>
      </c>
      <c r="F43" s="14" t="s">
        <v>44</v>
      </c>
      <c r="G43" s="14" t="s">
        <v>76</v>
      </c>
      <c r="H43" s="14" t="s">
        <v>46</v>
      </c>
      <c r="I43" s="13">
        <f t="shared" si="5"/>
        <v>0</v>
      </c>
      <c r="J43" s="113">
        <f t="shared" si="0"/>
        <v>0</v>
      </c>
      <c r="K43" s="13">
        <f t="shared" si="5"/>
        <v>0</v>
      </c>
    </row>
    <row r="44" spans="1:11" ht="26.25" x14ac:dyDescent="0.25">
      <c r="A44" s="19" t="s">
        <v>136</v>
      </c>
      <c r="B44" s="14" t="s">
        <v>44</v>
      </c>
      <c r="C44" s="14" t="s">
        <v>53</v>
      </c>
      <c r="D44" s="14" t="s">
        <v>62</v>
      </c>
      <c r="E44" s="14" t="s">
        <v>48</v>
      </c>
      <c r="F44" s="14" t="s">
        <v>44</v>
      </c>
      <c r="G44" s="14" t="s">
        <v>86</v>
      </c>
      <c r="H44" s="14" t="s">
        <v>46</v>
      </c>
      <c r="I44" s="13">
        <f t="shared" si="5"/>
        <v>0</v>
      </c>
      <c r="J44" s="113">
        <f t="shared" si="0"/>
        <v>0</v>
      </c>
      <c r="K44" s="13">
        <f t="shared" si="5"/>
        <v>0</v>
      </c>
    </row>
    <row r="45" spans="1:11" ht="25.5" x14ac:dyDescent="0.25">
      <c r="A45" s="47" t="s">
        <v>128</v>
      </c>
      <c r="B45" s="14" t="s">
        <v>44</v>
      </c>
      <c r="C45" s="14" t="s">
        <v>53</v>
      </c>
      <c r="D45" s="14" t="s">
        <v>62</v>
      </c>
      <c r="E45" s="14" t="s">
        <v>48</v>
      </c>
      <c r="F45" s="14" t="s">
        <v>44</v>
      </c>
      <c r="G45" s="14" t="s">
        <v>86</v>
      </c>
      <c r="H45" s="14" t="s">
        <v>58</v>
      </c>
      <c r="I45" s="13">
        <f>I46</f>
        <v>0</v>
      </c>
      <c r="J45" s="113">
        <f t="shared" si="0"/>
        <v>0</v>
      </c>
      <c r="K45" s="13">
        <f>K46</f>
        <v>0</v>
      </c>
    </row>
    <row r="46" spans="1:11" ht="26.25" x14ac:dyDescent="0.25">
      <c r="A46" s="19" t="s">
        <v>73</v>
      </c>
      <c r="B46" s="14" t="s">
        <v>44</v>
      </c>
      <c r="C46" s="14" t="s">
        <v>53</v>
      </c>
      <c r="D46" s="14" t="s">
        <v>62</v>
      </c>
      <c r="E46" s="14" t="s">
        <v>48</v>
      </c>
      <c r="F46" s="14" t="s">
        <v>44</v>
      </c>
      <c r="G46" s="14" t="s">
        <v>86</v>
      </c>
      <c r="H46" s="14" t="s">
        <v>59</v>
      </c>
      <c r="I46" s="13">
        <v>0</v>
      </c>
      <c r="J46" s="113">
        <f t="shared" si="0"/>
        <v>0</v>
      </c>
      <c r="K46" s="13">
        <v>0</v>
      </c>
    </row>
    <row r="47" spans="1:11" x14ac:dyDescent="0.25">
      <c r="A47" s="33" t="s">
        <v>14</v>
      </c>
      <c r="B47" s="17" t="s">
        <v>44</v>
      </c>
      <c r="C47" s="17" t="s">
        <v>87</v>
      </c>
      <c r="D47" s="17" t="s">
        <v>45</v>
      </c>
      <c r="E47" s="17" t="s">
        <v>48</v>
      </c>
      <c r="F47" s="17" t="s">
        <v>45</v>
      </c>
      <c r="G47" s="17" t="s">
        <v>76</v>
      </c>
      <c r="H47" s="17" t="s">
        <v>46</v>
      </c>
      <c r="I47" s="18">
        <f>I48</f>
        <v>312</v>
      </c>
      <c r="J47" s="114">
        <f t="shared" si="0"/>
        <v>0</v>
      </c>
      <c r="K47" s="18">
        <f>K48</f>
        <v>312</v>
      </c>
    </row>
    <row r="48" spans="1:11" ht="77.25" x14ac:dyDescent="0.25">
      <c r="A48" s="48" t="s">
        <v>150</v>
      </c>
      <c r="B48" s="14" t="s">
        <v>44</v>
      </c>
      <c r="C48" s="14" t="s">
        <v>87</v>
      </c>
      <c r="D48" s="14" t="s">
        <v>88</v>
      </c>
      <c r="E48" s="14" t="s">
        <v>48</v>
      </c>
      <c r="F48" s="14" t="s">
        <v>45</v>
      </c>
      <c r="G48" s="14" t="s">
        <v>76</v>
      </c>
      <c r="H48" s="14" t="s">
        <v>46</v>
      </c>
      <c r="I48" s="13">
        <f t="shared" ref="I48:K51" si="6">I49</f>
        <v>312</v>
      </c>
      <c r="J48" s="113">
        <f t="shared" si="0"/>
        <v>0</v>
      </c>
      <c r="K48" s="13">
        <f t="shared" si="6"/>
        <v>312</v>
      </c>
    </row>
    <row r="49" spans="1:11" ht="26.25" x14ac:dyDescent="0.25">
      <c r="A49" s="48" t="s">
        <v>196</v>
      </c>
      <c r="B49" s="14" t="s">
        <v>44</v>
      </c>
      <c r="C49" s="14" t="s">
        <v>87</v>
      </c>
      <c r="D49" s="14" t="s">
        <v>88</v>
      </c>
      <c r="E49" s="14" t="s">
        <v>66</v>
      </c>
      <c r="F49" s="14" t="s">
        <v>45</v>
      </c>
      <c r="G49" s="14" t="s">
        <v>76</v>
      </c>
      <c r="H49" s="14" t="s">
        <v>46</v>
      </c>
      <c r="I49" s="13">
        <f t="shared" si="6"/>
        <v>312</v>
      </c>
      <c r="J49" s="113">
        <f t="shared" si="0"/>
        <v>0</v>
      </c>
      <c r="K49" s="13">
        <f t="shared" si="6"/>
        <v>312</v>
      </c>
    </row>
    <row r="50" spans="1:11" ht="26.25" x14ac:dyDescent="0.25">
      <c r="A50" s="19" t="s">
        <v>89</v>
      </c>
      <c r="B50" s="14" t="s">
        <v>44</v>
      </c>
      <c r="C50" s="14" t="s">
        <v>87</v>
      </c>
      <c r="D50" s="14" t="s">
        <v>88</v>
      </c>
      <c r="E50" s="14" t="s">
        <v>66</v>
      </c>
      <c r="F50" s="14" t="s">
        <v>44</v>
      </c>
      <c r="G50" s="14" t="s">
        <v>76</v>
      </c>
      <c r="H50" s="14" t="s">
        <v>46</v>
      </c>
      <c r="I50" s="13">
        <f t="shared" si="6"/>
        <v>312</v>
      </c>
      <c r="J50" s="113">
        <f t="shared" si="0"/>
        <v>0</v>
      </c>
      <c r="K50" s="13">
        <f t="shared" si="6"/>
        <v>312</v>
      </c>
    </row>
    <row r="51" spans="1:11" x14ac:dyDescent="0.25">
      <c r="A51" s="19" t="s">
        <v>197</v>
      </c>
      <c r="B51" s="14" t="s">
        <v>44</v>
      </c>
      <c r="C51" s="14" t="s">
        <v>87</v>
      </c>
      <c r="D51" s="14" t="s">
        <v>88</v>
      </c>
      <c r="E51" s="14" t="s">
        <v>66</v>
      </c>
      <c r="F51" s="14" t="s">
        <v>44</v>
      </c>
      <c r="G51" s="14" t="s">
        <v>90</v>
      </c>
      <c r="H51" s="14" t="s">
        <v>46</v>
      </c>
      <c r="I51" s="13">
        <f t="shared" si="6"/>
        <v>312</v>
      </c>
      <c r="J51" s="113">
        <f t="shared" si="0"/>
        <v>0</v>
      </c>
      <c r="K51" s="13">
        <f t="shared" si="6"/>
        <v>312</v>
      </c>
    </row>
    <row r="52" spans="1:11" x14ac:dyDescent="0.25">
      <c r="A52" s="19" t="s">
        <v>13</v>
      </c>
      <c r="B52" s="14" t="s">
        <v>44</v>
      </c>
      <c r="C52" s="14" t="s">
        <v>87</v>
      </c>
      <c r="D52" s="14" t="s">
        <v>88</v>
      </c>
      <c r="E52" s="14" t="s">
        <v>66</v>
      </c>
      <c r="F52" s="14" t="s">
        <v>44</v>
      </c>
      <c r="G52" s="14" t="s">
        <v>90</v>
      </c>
      <c r="H52" s="14" t="s">
        <v>63</v>
      </c>
      <c r="I52" s="13">
        <f>I53</f>
        <v>312</v>
      </c>
      <c r="J52" s="113">
        <f t="shared" si="0"/>
        <v>0</v>
      </c>
      <c r="K52" s="13">
        <f>K53</f>
        <v>312</v>
      </c>
    </row>
    <row r="53" spans="1:11" x14ac:dyDescent="0.25">
      <c r="A53" s="19" t="s">
        <v>15</v>
      </c>
      <c r="B53" s="14" t="s">
        <v>44</v>
      </c>
      <c r="C53" s="14" t="s">
        <v>87</v>
      </c>
      <c r="D53" s="14" t="s">
        <v>88</v>
      </c>
      <c r="E53" s="14" t="s">
        <v>66</v>
      </c>
      <c r="F53" s="14" t="s">
        <v>44</v>
      </c>
      <c r="G53" s="14" t="s">
        <v>90</v>
      </c>
      <c r="H53" s="14" t="s">
        <v>64</v>
      </c>
      <c r="I53" s="13">
        <v>312</v>
      </c>
      <c r="J53" s="113">
        <f t="shared" si="0"/>
        <v>0</v>
      </c>
      <c r="K53" s="13">
        <v>312</v>
      </c>
    </row>
    <row r="54" spans="1:11" x14ac:dyDescent="0.25">
      <c r="A54" s="36" t="s">
        <v>16</v>
      </c>
      <c r="B54" s="16" t="s">
        <v>44</v>
      </c>
      <c r="C54" s="16" t="s">
        <v>56</v>
      </c>
      <c r="D54" s="16" t="s">
        <v>45</v>
      </c>
      <c r="E54" s="16" t="s">
        <v>48</v>
      </c>
      <c r="F54" s="16" t="s">
        <v>45</v>
      </c>
      <c r="G54" s="16" t="s">
        <v>76</v>
      </c>
      <c r="H54" s="16" t="s">
        <v>46</v>
      </c>
      <c r="I54" s="12">
        <f>I55+I61+I70+I75</f>
        <v>11063.300000000001</v>
      </c>
      <c r="J54" s="112">
        <f t="shared" si="0"/>
        <v>566</v>
      </c>
      <c r="K54" s="12">
        <f>K55+K61+K70+K75</f>
        <v>11629.300000000001</v>
      </c>
    </row>
    <row r="55" spans="1:11" ht="39" x14ac:dyDescent="0.25">
      <c r="A55" s="23" t="s">
        <v>153</v>
      </c>
      <c r="B55" s="14" t="s">
        <v>44</v>
      </c>
      <c r="C55" s="14" t="s">
        <v>56</v>
      </c>
      <c r="D55" s="14" t="s">
        <v>47</v>
      </c>
      <c r="E55" s="14" t="s">
        <v>48</v>
      </c>
      <c r="F55" s="14" t="s">
        <v>45</v>
      </c>
      <c r="G55" s="14" t="s">
        <v>76</v>
      </c>
      <c r="H55" s="14" t="s">
        <v>46</v>
      </c>
      <c r="I55" s="13">
        <f t="shared" ref="I55:K57" si="7">I56</f>
        <v>50</v>
      </c>
      <c r="J55" s="113">
        <f t="shared" si="0"/>
        <v>0</v>
      </c>
      <c r="K55" s="13">
        <f t="shared" si="7"/>
        <v>50</v>
      </c>
    </row>
    <row r="56" spans="1:11" x14ac:dyDescent="0.25">
      <c r="A56" s="23" t="s">
        <v>91</v>
      </c>
      <c r="B56" s="15" t="s">
        <v>44</v>
      </c>
      <c r="C56" s="15" t="s">
        <v>56</v>
      </c>
      <c r="D56" s="15" t="s">
        <v>47</v>
      </c>
      <c r="E56" s="15" t="s">
        <v>50</v>
      </c>
      <c r="F56" s="15" t="s">
        <v>45</v>
      </c>
      <c r="G56" s="15" t="s">
        <v>76</v>
      </c>
      <c r="H56" s="16" t="s">
        <v>46</v>
      </c>
      <c r="I56" s="13">
        <f t="shared" si="7"/>
        <v>50</v>
      </c>
      <c r="J56" s="112">
        <f t="shared" si="0"/>
        <v>0</v>
      </c>
      <c r="K56" s="13">
        <f t="shared" si="7"/>
        <v>50</v>
      </c>
    </row>
    <row r="57" spans="1:11" ht="26.25" x14ac:dyDescent="0.25">
      <c r="A57" s="23" t="s">
        <v>92</v>
      </c>
      <c r="B57" s="14" t="s">
        <v>44</v>
      </c>
      <c r="C57" s="14" t="s">
        <v>56</v>
      </c>
      <c r="D57" s="14" t="s">
        <v>47</v>
      </c>
      <c r="E57" s="14" t="s">
        <v>50</v>
      </c>
      <c r="F57" s="14" t="s">
        <v>44</v>
      </c>
      <c r="G57" s="14" t="s">
        <v>76</v>
      </c>
      <c r="H57" s="14" t="s">
        <v>46</v>
      </c>
      <c r="I57" s="13">
        <f t="shared" si="7"/>
        <v>50</v>
      </c>
      <c r="J57" s="113">
        <f t="shared" si="0"/>
        <v>0</v>
      </c>
      <c r="K57" s="13">
        <f t="shared" si="7"/>
        <v>50</v>
      </c>
    </row>
    <row r="58" spans="1:11" ht="38.25" x14ac:dyDescent="0.25">
      <c r="A58" s="31" t="s">
        <v>172</v>
      </c>
      <c r="B58" s="14" t="s">
        <v>44</v>
      </c>
      <c r="C58" s="14" t="s">
        <v>56</v>
      </c>
      <c r="D58" s="14" t="s">
        <v>47</v>
      </c>
      <c r="E58" s="14" t="s">
        <v>50</v>
      </c>
      <c r="F58" s="14" t="s">
        <v>44</v>
      </c>
      <c r="G58" s="14" t="s">
        <v>93</v>
      </c>
      <c r="H58" s="14" t="s">
        <v>46</v>
      </c>
      <c r="I58" s="13">
        <f>I59</f>
        <v>50</v>
      </c>
      <c r="J58" s="113">
        <f t="shared" si="0"/>
        <v>0</v>
      </c>
      <c r="K58" s="13">
        <f>K59</f>
        <v>50</v>
      </c>
    </row>
    <row r="59" spans="1:11" ht="25.5" x14ac:dyDescent="0.25">
      <c r="A59" s="47" t="s">
        <v>128</v>
      </c>
      <c r="B59" s="14" t="s">
        <v>44</v>
      </c>
      <c r="C59" s="14" t="s">
        <v>56</v>
      </c>
      <c r="D59" s="14" t="s">
        <v>47</v>
      </c>
      <c r="E59" s="14" t="s">
        <v>50</v>
      </c>
      <c r="F59" s="14" t="s">
        <v>44</v>
      </c>
      <c r="G59" s="14" t="s">
        <v>93</v>
      </c>
      <c r="H59" s="14" t="s">
        <v>58</v>
      </c>
      <c r="I59" s="13">
        <f>I60</f>
        <v>50</v>
      </c>
      <c r="J59" s="113">
        <f t="shared" si="0"/>
        <v>0</v>
      </c>
      <c r="K59" s="13">
        <f>K60</f>
        <v>50</v>
      </c>
    </row>
    <row r="60" spans="1:11" ht="26.25" x14ac:dyDescent="0.25">
      <c r="A60" s="19" t="s">
        <v>73</v>
      </c>
      <c r="B60" s="14" t="s">
        <v>44</v>
      </c>
      <c r="C60" s="14" t="s">
        <v>56</v>
      </c>
      <c r="D60" s="14" t="s">
        <v>47</v>
      </c>
      <c r="E60" s="14" t="s">
        <v>50</v>
      </c>
      <c r="F60" s="14" t="s">
        <v>44</v>
      </c>
      <c r="G60" s="14" t="s">
        <v>93</v>
      </c>
      <c r="H60" s="14" t="s">
        <v>59</v>
      </c>
      <c r="I60" s="13">
        <v>50</v>
      </c>
      <c r="J60" s="113">
        <f t="shared" si="0"/>
        <v>0</v>
      </c>
      <c r="K60" s="13">
        <v>50</v>
      </c>
    </row>
    <row r="61" spans="1:11" ht="51.75" x14ac:dyDescent="0.25">
      <c r="A61" s="19" t="s">
        <v>154</v>
      </c>
      <c r="B61" s="14" t="s">
        <v>44</v>
      </c>
      <c r="C61" s="14" t="s">
        <v>56</v>
      </c>
      <c r="D61" s="14" t="s">
        <v>94</v>
      </c>
      <c r="E61" s="14" t="s">
        <v>48</v>
      </c>
      <c r="F61" s="14" t="s">
        <v>45</v>
      </c>
      <c r="G61" s="14" t="s">
        <v>76</v>
      </c>
      <c r="H61" s="14" t="s">
        <v>46</v>
      </c>
      <c r="I61" s="13">
        <f>I62</f>
        <v>33.5</v>
      </c>
      <c r="J61" s="113">
        <f t="shared" si="0"/>
        <v>0</v>
      </c>
      <c r="K61" s="13">
        <f>K62</f>
        <v>33.5</v>
      </c>
    </row>
    <row r="62" spans="1:11" x14ac:dyDescent="0.25">
      <c r="A62" s="19" t="s">
        <v>95</v>
      </c>
      <c r="B62" s="14" t="s">
        <v>44</v>
      </c>
      <c r="C62" s="14" t="s">
        <v>56</v>
      </c>
      <c r="D62" s="14" t="s">
        <v>94</v>
      </c>
      <c r="E62" s="14" t="s">
        <v>50</v>
      </c>
      <c r="F62" s="14" t="s">
        <v>45</v>
      </c>
      <c r="G62" s="14" t="s">
        <v>76</v>
      </c>
      <c r="H62" s="14" t="s">
        <v>46</v>
      </c>
      <c r="I62" s="13">
        <f>I63</f>
        <v>33.5</v>
      </c>
      <c r="J62" s="113">
        <f t="shared" si="0"/>
        <v>0</v>
      </c>
      <c r="K62" s="13">
        <f>K63</f>
        <v>33.5</v>
      </c>
    </row>
    <row r="63" spans="1:11" ht="26.25" x14ac:dyDescent="0.25">
      <c r="A63" s="19" t="s">
        <v>96</v>
      </c>
      <c r="B63" s="14" t="s">
        <v>44</v>
      </c>
      <c r="C63" s="14" t="s">
        <v>56</v>
      </c>
      <c r="D63" s="14" t="s">
        <v>94</v>
      </c>
      <c r="E63" s="14" t="s">
        <v>50</v>
      </c>
      <c r="F63" s="14" t="s">
        <v>51</v>
      </c>
      <c r="G63" s="14" t="s">
        <v>76</v>
      </c>
      <c r="H63" s="14" t="s">
        <v>46</v>
      </c>
      <c r="I63" s="13">
        <f>I64+I67</f>
        <v>33.5</v>
      </c>
      <c r="J63" s="113">
        <f t="shared" si="0"/>
        <v>0</v>
      </c>
      <c r="K63" s="13">
        <f>K64+K67</f>
        <v>33.5</v>
      </c>
    </row>
    <row r="64" spans="1:11" ht="26.25" x14ac:dyDescent="0.25">
      <c r="A64" s="23" t="s">
        <v>198</v>
      </c>
      <c r="B64" s="14" t="s">
        <v>44</v>
      </c>
      <c r="C64" s="14" t="s">
        <v>56</v>
      </c>
      <c r="D64" s="14" t="s">
        <v>94</v>
      </c>
      <c r="E64" s="14" t="s">
        <v>50</v>
      </c>
      <c r="F64" s="14" t="s">
        <v>51</v>
      </c>
      <c r="G64" s="14" t="s">
        <v>97</v>
      </c>
      <c r="H64" s="14" t="s">
        <v>46</v>
      </c>
      <c r="I64" s="13">
        <f>I65</f>
        <v>23.4</v>
      </c>
      <c r="J64" s="113">
        <f t="shared" si="0"/>
        <v>0</v>
      </c>
      <c r="K64" s="13">
        <f>K65</f>
        <v>23.4</v>
      </c>
    </row>
    <row r="65" spans="1:11" ht="63.75" x14ac:dyDescent="0.25">
      <c r="A65" s="47" t="s">
        <v>127</v>
      </c>
      <c r="B65" s="14" t="s">
        <v>44</v>
      </c>
      <c r="C65" s="14" t="s">
        <v>56</v>
      </c>
      <c r="D65" s="14" t="s">
        <v>94</v>
      </c>
      <c r="E65" s="14" t="s">
        <v>50</v>
      </c>
      <c r="F65" s="14" t="s">
        <v>51</v>
      </c>
      <c r="G65" s="14" t="s">
        <v>97</v>
      </c>
      <c r="H65" s="14" t="s">
        <v>74</v>
      </c>
      <c r="I65" s="13">
        <f>I66</f>
        <v>23.4</v>
      </c>
      <c r="J65" s="113">
        <f t="shared" si="0"/>
        <v>0</v>
      </c>
      <c r="K65" s="13">
        <f>K66</f>
        <v>23.4</v>
      </c>
    </row>
    <row r="66" spans="1:11" ht="25.5" x14ac:dyDescent="0.25">
      <c r="A66" s="47" t="s">
        <v>80</v>
      </c>
      <c r="B66" s="14" t="s">
        <v>44</v>
      </c>
      <c r="C66" s="14" t="s">
        <v>56</v>
      </c>
      <c r="D66" s="14" t="s">
        <v>94</v>
      </c>
      <c r="E66" s="14" t="s">
        <v>50</v>
      </c>
      <c r="F66" s="14" t="s">
        <v>51</v>
      </c>
      <c r="G66" s="14" t="s">
        <v>97</v>
      </c>
      <c r="H66" s="14" t="s">
        <v>81</v>
      </c>
      <c r="I66" s="13">
        <v>23.4</v>
      </c>
      <c r="J66" s="113">
        <f t="shared" si="0"/>
        <v>0</v>
      </c>
      <c r="K66" s="13">
        <v>23.4</v>
      </c>
    </row>
    <row r="67" spans="1:11" ht="39" x14ac:dyDescent="0.25">
      <c r="A67" s="78" t="s">
        <v>152</v>
      </c>
      <c r="B67" s="14" t="s">
        <v>44</v>
      </c>
      <c r="C67" s="14" t="s">
        <v>56</v>
      </c>
      <c r="D67" s="14" t="s">
        <v>94</v>
      </c>
      <c r="E67" s="14" t="s">
        <v>50</v>
      </c>
      <c r="F67" s="14" t="s">
        <v>51</v>
      </c>
      <c r="G67" s="14" t="s">
        <v>151</v>
      </c>
      <c r="H67" s="14" t="s">
        <v>46</v>
      </c>
      <c r="I67" s="13">
        <f>I68</f>
        <v>10.1</v>
      </c>
      <c r="J67" s="113">
        <f t="shared" si="0"/>
        <v>0</v>
      </c>
      <c r="K67" s="13">
        <f>K68</f>
        <v>10.1</v>
      </c>
    </row>
    <row r="68" spans="1:11" ht="63.75" x14ac:dyDescent="0.25">
      <c r="A68" s="47" t="s">
        <v>127</v>
      </c>
      <c r="B68" s="14" t="s">
        <v>44</v>
      </c>
      <c r="C68" s="14" t="s">
        <v>56</v>
      </c>
      <c r="D68" s="14" t="s">
        <v>94</v>
      </c>
      <c r="E68" s="14" t="s">
        <v>50</v>
      </c>
      <c r="F68" s="14" t="s">
        <v>51</v>
      </c>
      <c r="G68" s="14" t="s">
        <v>151</v>
      </c>
      <c r="H68" s="14" t="s">
        <v>74</v>
      </c>
      <c r="I68" s="13">
        <f>I69</f>
        <v>10.1</v>
      </c>
      <c r="J68" s="113">
        <f t="shared" si="0"/>
        <v>0</v>
      </c>
      <c r="K68" s="13">
        <f>K69</f>
        <v>10.1</v>
      </c>
    </row>
    <row r="69" spans="1:11" ht="25.5" x14ac:dyDescent="0.25">
      <c r="A69" s="47" t="s">
        <v>80</v>
      </c>
      <c r="B69" s="14" t="s">
        <v>44</v>
      </c>
      <c r="C69" s="14" t="s">
        <v>56</v>
      </c>
      <c r="D69" s="14" t="s">
        <v>94</v>
      </c>
      <c r="E69" s="14" t="s">
        <v>50</v>
      </c>
      <c r="F69" s="14" t="s">
        <v>51</v>
      </c>
      <c r="G69" s="14" t="s">
        <v>151</v>
      </c>
      <c r="H69" s="14" t="s">
        <v>81</v>
      </c>
      <c r="I69" s="13">
        <v>10.1</v>
      </c>
      <c r="J69" s="113">
        <f t="shared" si="0"/>
        <v>0</v>
      </c>
      <c r="K69" s="13">
        <v>10.1</v>
      </c>
    </row>
    <row r="70" spans="1:11" ht="39" x14ac:dyDescent="0.25">
      <c r="A70" s="23" t="s">
        <v>98</v>
      </c>
      <c r="B70" s="14" t="s">
        <v>44</v>
      </c>
      <c r="C70" s="14" t="s">
        <v>56</v>
      </c>
      <c r="D70" s="14" t="s">
        <v>94</v>
      </c>
      <c r="E70" s="14" t="s">
        <v>57</v>
      </c>
      <c r="F70" s="14" t="s">
        <v>45</v>
      </c>
      <c r="G70" s="14" t="s">
        <v>76</v>
      </c>
      <c r="H70" s="14" t="s">
        <v>46</v>
      </c>
      <c r="I70" s="13">
        <f t="shared" ref="I70:K71" si="8">I71</f>
        <v>93.6</v>
      </c>
      <c r="J70" s="113">
        <f t="shared" si="0"/>
        <v>1</v>
      </c>
      <c r="K70" s="13">
        <f t="shared" si="8"/>
        <v>94.6</v>
      </c>
    </row>
    <row r="71" spans="1:11" ht="39" x14ac:dyDescent="0.25">
      <c r="A71" s="23" t="s">
        <v>99</v>
      </c>
      <c r="B71" s="14" t="s">
        <v>44</v>
      </c>
      <c r="C71" s="14" t="s">
        <v>56</v>
      </c>
      <c r="D71" s="14" t="s">
        <v>94</v>
      </c>
      <c r="E71" s="14" t="s">
        <v>57</v>
      </c>
      <c r="F71" s="14" t="s">
        <v>44</v>
      </c>
      <c r="G71" s="14" t="s">
        <v>76</v>
      </c>
      <c r="H71" s="14" t="s">
        <v>46</v>
      </c>
      <c r="I71" s="13">
        <f t="shared" si="8"/>
        <v>93.6</v>
      </c>
      <c r="J71" s="113">
        <f t="shared" si="0"/>
        <v>1</v>
      </c>
      <c r="K71" s="13">
        <f t="shared" si="8"/>
        <v>94.6</v>
      </c>
    </row>
    <row r="72" spans="1:11" ht="26.25" x14ac:dyDescent="0.25">
      <c r="A72" s="23" t="s">
        <v>17</v>
      </c>
      <c r="B72" s="14" t="s">
        <v>44</v>
      </c>
      <c r="C72" s="14" t="s">
        <v>56</v>
      </c>
      <c r="D72" s="14" t="s">
        <v>94</v>
      </c>
      <c r="E72" s="14" t="s">
        <v>57</v>
      </c>
      <c r="F72" s="14" t="s">
        <v>44</v>
      </c>
      <c r="G72" s="14" t="s">
        <v>100</v>
      </c>
      <c r="H72" s="14" t="s">
        <v>46</v>
      </c>
      <c r="I72" s="13">
        <f>I73</f>
        <v>93.6</v>
      </c>
      <c r="J72" s="113">
        <f t="shared" si="0"/>
        <v>1</v>
      </c>
      <c r="K72" s="13">
        <f>K73</f>
        <v>94.6</v>
      </c>
    </row>
    <row r="73" spans="1:11" ht="25.5" x14ac:dyDescent="0.25">
      <c r="A73" s="47" t="s">
        <v>128</v>
      </c>
      <c r="B73" s="14" t="s">
        <v>44</v>
      </c>
      <c r="C73" s="14" t="s">
        <v>56</v>
      </c>
      <c r="D73" s="14" t="s">
        <v>94</v>
      </c>
      <c r="E73" s="14" t="s">
        <v>57</v>
      </c>
      <c r="F73" s="14" t="s">
        <v>44</v>
      </c>
      <c r="G73" s="14" t="s">
        <v>100</v>
      </c>
      <c r="H73" s="14" t="s">
        <v>58</v>
      </c>
      <c r="I73" s="13">
        <f>I74</f>
        <v>93.6</v>
      </c>
      <c r="J73" s="113">
        <f t="shared" si="0"/>
        <v>1</v>
      </c>
      <c r="K73" s="13">
        <f>K74</f>
        <v>94.6</v>
      </c>
    </row>
    <row r="74" spans="1:11" ht="26.25" x14ac:dyDescent="0.25">
      <c r="A74" s="19" t="s">
        <v>73</v>
      </c>
      <c r="B74" s="14" t="s">
        <v>44</v>
      </c>
      <c r="C74" s="14" t="s">
        <v>56</v>
      </c>
      <c r="D74" s="14" t="s">
        <v>94</v>
      </c>
      <c r="E74" s="14" t="s">
        <v>57</v>
      </c>
      <c r="F74" s="14" t="s">
        <v>44</v>
      </c>
      <c r="G74" s="14" t="s">
        <v>100</v>
      </c>
      <c r="H74" s="14" t="s">
        <v>59</v>
      </c>
      <c r="I74" s="13">
        <v>93.6</v>
      </c>
      <c r="J74" s="113">
        <f t="shared" si="0"/>
        <v>1</v>
      </c>
      <c r="K74" s="13">
        <v>94.6</v>
      </c>
    </row>
    <row r="75" spans="1:11" ht="39" x14ac:dyDescent="0.25">
      <c r="A75" s="48" t="s">
        <v>147</v>
      </c>
      <c r="B75" s="14" t="s">
        <v>44</v>
      </c>
      <c r="C75" s="14" t="s">
        <v>56</v>
      </c>
      <c r="D75" s="14" t="s">
        <v>146</v>
      </c>
      <c r="E75" s="14" t="s">
        <v>48</v>
      </c>
      <c r="F75" s="14" t="s">
        <v>45</v>
      </c>
      <c r="G75" s="14" t="s">
        <v>76</v>
      </c>
      <c r="H75" s="14" t="s">
        <v>46</v>
      </c>
      <c r="I75" s="13">
        <f>I76</f>
        <v>10886.2</v>
      </c>
      <c r="J75" s="113">
        <f t="shared" ref="J75:J140" si="9">K75-I75</f>
        <v>565</v>
      </c>
      <c r="K75" s="13">
        <f>K76</f>
        <v>11451.2</v>
      </c>
    </row>
    <row r="76" spans="1:11" ht="26.25" x14ac:dyDescent="0.25">
      <c r="A76" s="48" t="s">
        <v>102</v>
      </c>
      <c r="B76" s="14" t="s">
        <v>44</v>
      </c>
      <c r="C76" s="14" t="s">
        <v>56</v>
      </c>
      <c r="D76" s="14" t="s">
        <v>146</v>
      </c>
      <c r="E76" s="14" t="s">
        <v>50</v>
      </c>
      <c r="F76" s="14" t="s">
        <v>45</v>
      </c>
      <c r="G76" s="14" t="s">
        <v>76</v>
      </c>
      <c r="H76" s="14" t="s">
        <v>46</v>
      </c>
      <c r="I76" s="13">
        <f>I77+I85</f>
        <v>10886.2</v>
      </c>
      <c r="J76" s="113">
        <f t="shared" si="9"/>
        <v>565</v>
      </c>
      <c r="K76" s="13">
        <f>K77+K85</f>
        <v>11451.2</v>
      </c>
    </row>
    <row r="77" spans="1:11" ht="51.75" x14ac:dyDescent="0.25">
      <c r="A77" s="19" t="s">
        <v>156</v>
      </c>
      <c r="B77" s="14" t="s">
        <v>44</v>
      </c>
      <c r="C77" s="14" t="s">
        <v>56</v>
      </c>
      <c r="D77" s="14" t="s">
        <v>146</v>
      </c>
      <c r="E77" s="14" t="s">
        <v>50</v>
      </c>
      <c r="F77" s="14" t="s">
        <v>47</v>
      </c>
      <c r="G77" s="14" t="s">
        <v>76</v>
      </c>
      <c r="H77" s="14" t="s">
        <v>46</v>
      </c>
      <c r="I77" s="13">
        <f>I78</f>
        <v>10181.200000000001</v>
      </c>
      <c r="J77" s="113">
        <f t="shared" si="9"/>
        <v>565</v>
      </c>
      <c r="K77" s="13">
        <f>K78</f>
        <v>10746.2</v>
      </c>
    </row>
    <row r="78" spans="1:11" ht="26.25" x14ac:dyDescent="0.25">
      <c r="A78" s="19" t="s">
        <v>103</v>
      </c>
      <c r="B78" s="14" t="s">
        <v>44</v>
      </c>
      <c r="C78" s="14" t="s">
        <v>56</v>
      </c>
      <c r="D78" s="14" t="s">
        <v>146</v>
      </c>
      <c r="E78" s="14" t="s">
        <v>50</v>
      </c>
      <c r="F78" s="14" t="s">
        <v>47</v>
      </c>
      <c r="G78" s="14" t="s">
        <v>104</v>
      </c>
      <c r="H78" s="14" t="s">
        <v>46</v>
      </c>
      <c r="I78" s="13">
        <f>I79+I81+I83</f>
        <v>10181.200000000001</v>
      </c>
      <c r="J78" s="113">
        <f t="shared" si="9"/>
        <v>565</v>
      </c>
      <c r="K78" s="13">
        <f>K79+K81+K83</f>
        <v>10746.2</v>
      </c>
    </row>
    <row r="79" spans="1:11" ht="63.75" x14ac:dyDescent="0.25">
      <c r="A79" s="47" t="s">
        <v>127</v>
      </c>
      <c r="B79" s="14" t="s">
        <v>44</v>
      </c>
      <c r="C79" s="14" t="s">
        <v>56</v>
      </c>
      <c r="D79" s="14" t="s">
        <v>146</v>
      </c>
      <c r="E79" s="14" t="s">
        <v>50</v>
      </c>
      <c r="F79" s="14" t="s">
        <v>47</v>
      </c>
      <c r="G79" s="14" t="s">
        <v>104</v>
      </c>
      <c r="H79" s="14" t="s">
        <v>74</v>
      </c>
      <c r="I79" s="13">
        <f>I80</f>
        <v>7256.8</v>
      </c>
      <c r="J79" s="113">
        <f t="shared" si="9"/>
        <v>0</v>
      </c>
      <c r="K79" s="13">
        <f>K80</f>
        <v>7256.8</v>
      </c>
    </row>
    <row r="80" spans="1:11" x14ac:dyDescent="0.25">
      <c r="A80" s="19" t="s">
        <v>19</v>
      </c>
      <c r="B80" s="14" t="s">
        <v>44</v>
      </c>
      <c r="C80" s="14" t="s">
        <v>56</v>
      </c>
      <c r="D80" s="14" t="s">
        <v>146</v>
      </c>
      <c r="E80" s="14" t="s">
        <v>50</v>
      </c>
      <c r="F80" s="14" t="s">
        <v>47</v>
      </c>
      <c r="G80" s="14" t="s">
        <v>104</v>
      </c>
      <c r="H80" s="14" t="s">
        <v>75</v>
      </c>
      <c r="I80" s="13">
        <v>7256.8</v>
      </c>
      <c r="J80" s="113">
        <f t="shared" si="9"/>
        <v>0</v>
      </c>
      <c r="K80" s="13">
        <v>7256.8</v>
      </c>
    </row>
    <row r="81" spans="1:11" ht="25.5" x14ac:dyDescent="0.25">
      <c r="A81" s="47" t="s">
        <v>128</v>
      </c>
      <c r="B81" s="14" t="s">
        <v>44</v>
      </c>
      <c r="C81" s="14" t="s">
        <v>56</v>
      </c>
      <c r="D81" s="14" t="s">
        <v>146</v>
      </c>
      <c r="E81" s="14" t="s">
        <v>50</v>
      </c>
      <c r="F81" s="14" t="s">
        <v>47</v>
      </c>
      <c r="G81" s="14" t="s">
        <v>104</v>
      </c>
      <c r="H81" s="14" t="s">
        <v>58</v>
      </c>
      <c r="I81" s="13">
        <f>I82</f>
        <v>2822.4</v>
      </c>
      <c r="J81" s="113">
        <f t="shared" si="9"/>
        <v>565</v>
      </c>
      <c r="K81" s="13">
        <f>K82</f>
        <v>3387.4</v>
      </c>
    </row>
    <row r="82" spans="1:11" ht="26.25" x14ac:dyDescent="0.25">
      <c r="A82" s="19" t="s">
        <v>73</v>
      </c>
      <c r="B82" s="14" t="s">
        <v>44</v>
      </c>
      <c r="C82" s="14" t="s">
        <v>56</v>
      </c>
      <c r="D82" s="14" t="s">
        <v>146</v>
      </c>
      <c r="E82" s="14" t="s">
        <v>50</v>
      </c>
      <c r="F82" s="14" t="s">
        <v>47</v>
      </c>
      <c r="G82" s="14" t="s">
        <v>104</v>
      </c>
      <c r="H82" s="14" t="s">
        <v>59</v>
      </c>
      <c r="I82" s="13">
        <v>2822.4</v>
      </c>
      <c r="J82" s="113">
        <f t="shared" si="9"/>
        <v>565</v>
      </c>
      <c r="K82" s="13">
        <f>2827.4+560</f>
        <v>3387.4</v>
      </c>
    </row>
    <row r="83" spans="1:11" x14ac:dyDescent="0.25">
      <c r="A83" s="19" t="s">
        <v>13</v>
      </c>
      <c r="B83" s="14" t="s">
        <v>44</v>
      </c>
      <c r="C83" s="14" t="s">
        <v>56</v>
      </c>
      <c r="D83" s="14" t="s">
        <v>146</v>
      </c>
      <c r="E83" s="14" t="s">
        <v>50</v>
      </c>
      <c r="F83" s="14" t="s">
        <v>47</v>
      </c>
      <c r="G83" s="14" t="s">
        <v>104</v>
      </c>
      <c r="H83" s="14" t="s">
        <v>63</v>
      </c>
      <c r="I83" s="13">
        <f>I84</f>
        <v>102</v>
      </c>
      <c r="J83" s="113">
        <f t="shared" si="9"/>
        <v>0</v>
      </c>
      <c r="K83" s="13">
        <f>K84</f>
        <v>102</v>
      </c>
    </row>
    <row r="84" spans="1:11" x14ac:dyDescent="0.25">
      <c r="A84" s="19" t="s">
        <v>69</v>
      </c>
      <c r="B84" s="14" t="s">
        <v>44</v>
      </c>
      <c r="C84" s="14" t="s">
        <v>56</v>
      </c>
      <c r="D84" s="14" t="s">
        <v>146</v>
      </c>
      <c r="E84" s="14" t="s">
        <v>50</v>
      </c>
      <c r="F84" s="14" t="s">
        <v>47</v>
      </c>
      <c r="G84" s="14" t="s">
        <v>104</v>
      </c>
      <c r="H84" s="14" t="s">
        <v>84</v>
      </c>
      <c r="I84" s="13">
        <v>102</v>
      </c>
      <c r="J84" s="113">
        <f t="shared" si="9"/>
        <v>0</v>
      </c>
      <c r="K84" s="13">
        <v>102</v>
      </c>
    </row>
    <row r="85" spans="1:11" ht="39" x14ac:dyDescent="0.25">
      <c r="A85" s="19" t="s">
        <v>157</v>
      </c>
      <c r="B85" s="14" t="s">
        <v>44</v>
      </c>
      <c r="C85" s="14" t="s">
        <v>56</v>
      </c>
      <c r="D85" s="14" t="s">
        <v>146</v>
      </c>
      <c r="E85" s="14" t="s">
        <v>50</v>
      </c>
      <c r="F85" s="14" t="s">
        <v>51</v>
      </c>
      <c r="G85" s="14" t="s">
        <v>76</v>
      </c>
      <c r="H85" s="14" t="s">
        <v>46</v>
      </c>
      <c r="I85" s="13">
        <f>I86</f>
        <v>705</v>
      </c>
      <c r="J85" s="113">
        <f t="shared" si="9"/>
        <v>0</v>
      </c>
      <c r="K85" s="13">
        <f>K86</f>
        <v>705</v>
      </c>
    </row>
    <row r="86" spans="1:11" ht="26.25" x14ac:dyDescent="0.25">
      <c r="A86" s="19" t="s">
        <v>18</v>
      </c>
      <c r="B86" s="14" t="s">
        <v>44</v>
      </c>
      <c r="C86" s="14" t="s">
        <v>56</v>
      </c>
      <c r="D86" s="14" t="s">
        <v>146</v>
      </c>
      <c r="E86" s="14" t="s">
        <v>50</v>
      </c>
      <c r="F86" s="14" t="s">
        <v>51</v>
      </c>
      <c r="G86" s="14" t="s">
        <v>101</v>
      </c>
      <c r="H86" s="14" t="s">
        <v>46</v>
      </c>
      <c r="I86" s="13">
        <f t="shared" ref="I86:K86" si="10">I87</f>
        <v>705</v>
      </c>
      <c r="J86" s="113">
        <f t="shared" si="9"/>
        <v>0</v>
      </c>
      <c r="K86" s="13">
        <f t="shared" si="10"/>
        <v>705</v>
      </c>
    </row>
    <row r="87" spans="1:11" ht="63.75" x14ac:dyDescent="0.25">
      <c r="A87" s="47" t="s">
        <v>127</v>
      </c>
      <c r="B87" s="14" t="s">
        <v>44</v>
      </c>
      <c r="C87" s="14" t="s">
        <v>56</v>
      </c>
      <c r="D87" s="14" t="s">
        <v>146</v>
      </c>
      <c r="E87" s="14" t="s">
        <v>50</v>
      </c>
      <c r="F87" s="14" t="s">
        <v>51</v>
      </c>
      <c r="G87" s="14" t="s">
        <v>101</v>
      </c>
      <c r="H87" s="14" t="s">
        <v>74</v>
      </c>
      <c r="I87" s="13">
        <f>I88</f>
        <v>705</v>
      </c>
      <c r="J87" s="113">
        <f t="shared" si="9"/>
        <v>0</v>
      </c>
      <c r="K87" s="13">
        <f>K88</f>
        <v>705</v>
      </c>
    </row>
    <row r="88" spans="1:11" ht="25.5" x14ac:dyDescent="0.25">
      <c r="A88" s="47" t="s">
        <v>80</v>
      </c>
      <c r="B88" s="14" t="s">
        <v>44</v>
      </c>
      <c r="C88" s="14" t="s">
        <v>56</v>
      </c>
      <c r="D88" s="14" t="s">
        <v>146</v>
      </c>
      <c r="E88" s="14" t="s">
        <v>50</v>
      </c>
      <c r="F88" s="14" t="s">
        <v>51</v>
      </c>
      <c r="G88" s="14" t="s">
        <v>101</v>
      </c>
      <c r="H88" s="14" t="s">
        <v>81</v>
      </c>
      <c r="I88" s="13">
        <v>705</v>
      </c>
      <c r="J88" s="113">
        <f t="shared" si="9"/>
        <v>0</v>
      </c>
      <c r="K88" s="13">
        <v>705</v>
      </c>
    </row>
    <row r="89" spans="1:11" x14ac:dyDescent="0.25">
      <c r="A89" s="43" t="s">
        <v>20</v>
      </c>
      <c r="B89" s="16" t="s">
        <v>47</v>
      </c>
      <c r="C89" s="16" t="s">
        <v>45</v>
      </c>
      <c r="D89" s="16" t="s">
        <v>45</v>
      </c>
      <c r="E89" s="16" t="s">
        <v>48</v>
      </c>
      <c r="F89" s="16" t="s">
        <v>45</v>
      </c>
      <c r="G89" s="16" t="s">
        <v>76</v>
      </c>
      <c r="H89" s="16" t="s">
        <v>46</v>
      </c>
      <c r="I89" s="20">
        <f>I90</f>
        <v>779</v>
      </c>
      <c r="J89" s="112">
        <f t="shared" si="9"/>
        <v>0</v>
      </c>
      <c r="K89" s="20">
        <f>K90</f>
        <v>779</v>
      </c>
    </row>
    <row r="90" spans="1:11" x14ac:dyDescent="0.25">
      <c r="A90" s="34" t="s">
        <v>191</v>
      </c>
      <c r="B90" s="16" t="s">
        <v>47</v>
      </c>
      <c r="C90" s="16" t="s">
        <v>51</v>
      </c>
      <c r="D90" s="16" t="s">
        <v>45</v>
      </c>
      <c r="E90" s="16" t="s">
        <v>48</v>
      </c>
      <c r="F90" s="16" t="s">
        <v>45</v>
      </c>
      <c r="G90" s="16" t="s">
        <v>76</v>
      </c>
      <c r="H90" s="16" t="s">
        <v>46</v>
      </c>
      <c r="I90" s="12">
        <f>I91</f>
        <v>779</v>
      </c>
      <c r="J90" s="112">
        <f t="shared" si="9"/>
        <v>0</v>
      </c>
      <c r="K90" s="12">
        <f>K91</f>
        <v>779</v>
      </c>
    </row>
    <row r="91" spans="1:11" ht="39" x14ac:dyDescent="0.25">
      <c r="A91" s="19" t="s">
        <v>105</v>
      </c>
      <c r="B91" s="14" t="s">
        <v>47</v>
      </c>
      <c r="C91" s="14" t="s">
        <v>51</v>
      </c>
      <c r="D91" s="14" t="s">
        <v>62</v>
      </c>
      <c r="E91" s="14" t="s">
        <v>48</v>
      </c>
      <c r="F91" s="14" t="s">
        <v>45</v>
      </c>
      <c r="G91" s="14" t="s">
        <v>76</v>
      </c>
      <c r="H91" s="14" t="s">
        <v>46</v>
      </c>
      <c r="I91" s="13">
        <f>I92</f>
        <v>779</v>
      </c>
      <c r="J91" s="113">
        <f t="shared" si="9"/>
        <v>0</v>
      </c>
      <c r="K91" s="13">
        <f>K92</f>
        <v>779</v>
      </c>
    </row>
    <row r="92" spans="1:11" ht="38.25" x14ac:dyDescent="0.25">
      <c r="A92" s="35" t="s">
        <v>106</v>
      </c>
      <c r="B92" s="14" t="s">
        <v>47</v>
      </c>
      <c r="C92" s="14" t="s">
        <v>51</v>
      </c>
      <c r="D92" s="14" t="s">
        <v>62</v>
      </c>
      <c r="E92" s="14" t="s">
        <v>48</v>
      </c>
      <c r="F92" s="14" t="s">
        <v>44</v>
      </c>
      <c r="G92" s="14" t="s">
        <v>107</v>
      </c>
      <c r="H92" s="14" t="s">
        <v>46</v>
      </c>
      <c r="I92" s="13">
        <f>I93</f>
        <v>779</v>
      </c>
      <c r="J92" s="113">
        <f t="shared" si="9"/>
        <v>0</v>
      </c>
      <c r="K92" s="13">
        <f>K93</f>
        <v>779</v>
      </c>
    </row>
    <row r="93" spans="1:11" ht="63.75" x14ac:dyDescent="0.25">
      <c r="A93" s="47" t="s">
        <v>127</v>
      </c>
      <c r="B93" s="14" t="s">
        <v>47</v>
      </c>
      <c r="C93" s="14" t="s">
        <v>51</v>
      </c>
      <c r="D93" s="14" t="s">
        <v>62</v>
      </c>
      <c r="E93" s="14" t="s">
        <v>48</v>
      </c>
      <c r="F93" s="14" t="s">
        <v>44</v>
      </c>
      <c r="G93" s="14" t="s">
        <v>107</v>
      </c>
      <c r="H93" s="14" t="s">
        <v>74</v>
      </c>
      <c r="I93" s="13">
        <f>I94</f>
        <v>779</v>
      </c>
      <c r="J93" s="113">
        <f t="shared" si="9"/>
        <v>0</v>
      </c>
      <c r="K93" s="13">
        <f>K94</f>
        <v>779</v>
      </c>
    </row>
    <row r="94" spans="1:11" x14ac:dyDescent="0.25">
      <c r="A94" s="19" t="s">
        <v>19</v>
      </c>
      <c r="B94" s="14" t="s">
        <v>47</v>
      </c>
      <c r="C94" s="14" t="s">
        <v>51</v>
      </c>
      <c r="D94" s="14" t="s">
        <v>62</v>
      </c>
      <c r="E94" s="14" t="s">
        <v>48</v>
      </c>
      <c r="F94" s="14" t="s">
        <v>44</v>
      </c>
      <c r="G94" s="14" t="s">
        <v>107</v>
      </c>
      <c r="H94" s="14" t="s">
        <v>75</v>
      </c>
      <c r="I94" s="13">
        <v>779</v>
      </c>
      <c r="J94" s="113">
        <f t="shared" si="9"/>
        <v>0</v>
      </c>
      <c r="K94" s="13">
        <v>779</v>
      </c>
    </row>
    <row r="95" spans="1:11" ht="27" x14ac:dyDescent="0.25">
      <c r="A95" s="50" t="s">
        <v>23</v>
      </c>
      <c r="B95" s="44" t="s">
        <v>51</v>
      </c>
      <c r="C95" s="44" t="s">
        <v>45</v>
      </c>
      <c r="D95" s="44" t="s">
        <v>45</v>
      </c>
      <c r="E95" s="44" t="s">
        <v>48</v>
      </c>
      <c r="F95" s="44" t="s">
        <v>45</v>
      </c>
      <c r="G95" s="44" t="s">
        <v>76</v>
      </c>
      <c r="H95" s="44" t="s">
        <v>46</v>
      </c>
      <c r="I95" s="20">
        <f>I96+I103</f>
        <v>1306.3</v>
      </c>
      <c r="J95" s="111">
        <f t="shared" si="9"/>
        <v>100</v>
      </c>
      <c r="K95" s="20">
        <f>K96+K103</f>
        <v>1406.3</v>
      </c>
    </row>
    <row r="96" spans="1:11" x14ac:dyDescent="0.25">
      <c r="A96" s="21" t="s">
        <v>129</v>
      </c>
      <c r="B96" s="16" t="s">
        <v>51</v>
      </c>
      <c r="C96" s="16" t="s">
        <v>49</v>
      </c>
      <c r="D96" s="16" t="s">
        <v>45</v>
      </c>
      <c r="E96" s="16" t="s">
        <v>48</v>
      </c>
      <c r="F96" s="16" t="s">
        <v>45</v>
      </c>
      <c r="G96" s="16" t="s">
        <v>76</v>
      </c>
      <c r="H96" s="16" t="s">
        <v>46</v>
      </c>
      <c r="I96" s="12">
        <f>I97</f>
        <v>102</v>
      </c>
      <c r="J96" s="112">
        <f t="shared" si="9"/>
        <v>0</v>
      </c>
      <c r="K96" s="12">
        <f>K97</f>
        <v>102</v>
      </c>
    </row>
    <row r="97" spans="1:11" ht="51.75" x14ac:dyDescent="0.25">
      <c r="A97" s="19" t="s">
        <v>189</v>
      </c>
      <c r="B97" s="14" t="s">
        <v>51</v>
      </c>
      <c r="C97" s="14" t="s">
        <v>49</v>
      </c>
      <c r="D97" s="14" t="s">
        <v>94</v>
      </c>
      <c r="E97" s="14" t="s">
        <v>48</v>
      </c>
      <c r="F97" s="14" t="s">
        <v>45</v>
      </c>
      <c r="G97" s="14" t="s">
        <v>76</v>
      </c>
      <c r="H97" s="14" t="s">
        <v>46</v>
      </c>
      <c r="I97" s="13">
        <f>I98</f>
        <v>102</v>
      </c>
      <c r="J97" s="113">
        <f t="shared" si="9"/>
        <v>0</v>
      </c>
      <c r="K97" s="13">
        <f>K98</f>
        <v>102</v>
      </c>
    </row>
    <row r="98" spans="1:11" x14ac:dyDescent="0.25">
      <c r="A98" s="19" t="s">
        <v>95</v>
      </c>
      <c r="B98" s="14" t="s">
        <v>51</v>
      </c>
      <c r="C98" s="14" t="s">
        <v>49</v>
      </c>
      <c r="D98" s="14" t="s">
        <v>94</v>
      </c>
      <c r="E98" s="14" t="s">
        <v>50</v>
      </c>
      <c r="F98" s="14" t="s">
        <v>45</v>
      </c>
      <c r="G98" s="14" t="s">
        <v>76</v>
      </c>
      <c r="H98" s="14" t="s">
        <v>46</v>
      </c>
      <c r="I98" s="13">
        <f t="shared" ref="I98:K99" si="11">I99</f>
        <v>102</v>
      </c>
      <c r="J98" s="113">
        <f t="shared" si="9"/>
        <v>0</v>
      </c>
      <c r="K98" s="13">
        <f t="shared" si="11"/>
        <v>102</v>
      </c>
    </row>
    <row r="99" spans="1:11" ht="39" x14ac:dyDescent="0.25">
      <c r="A99" s="19" t="s">
        <v>108</v>
      </c>
      <c r="B99" s="14" t="s">
        <v>51</v>
      </c>
      <c r="C99" s="14" t="s">
        <v>49</v>
      </c>
      <c r="D99" s="14" t="s">
        <v>94</v>
      </c>
      <c r="E99" s="14" t="s">
        <v>50</v>
      </c>
      <c r="F99" s="14" t="s">
        <v>55</v>
      </c>
      <c r="G99" s="14" t="s">
        <v>76</v>
      </c>
      <c r="H99" s="14" t="s">
        <v>46</v>
      </c>
      <c r="I99" s="13">
        <f t="shared" si="11"/>
        <v>102</v>
      </c>
      <c r="J99" s="113">
        <f t="shared" si="9"/>
        <v>0</v>
      </c>
      <c r="K99" s="13">
        <f t="shared" si="11"/>
        <v>102</v>
      </c>
    </row>
    <row r="100" spans="1:11" ht="115.5" x14ac:dyDescent="0.25">
      <c r="A100" s="19" t="s">
        <v>109</v>
      </c>
      <c r="B100" s="14" t="s">
        <v>51</v>
      </c>
      <c r="C100" s="14" t="s">
        <v>49</v>
      </c>
      <c r="D100" s="14" t="s">
        <v>94</v>
      </c>
      <c r="E100" s="14" t="s">
        <v>50</v>
      </c>
      <c r="F100" s="14" t="s">
        <v>55</v>
      </c>
      <c r="G100" s="14" t="s">
        <v>110</v>
      </c>
      <c r="H100" s="14" t="s">
        <v>46</v>
      </c>
      <c r="I100" s="13">
        <f>I101</f>
        <v>102</v>
      </c>
      <c r="J100" s="113">
        <f t="shared" si="9"/>
        <v>0</v>
      </c>
      <c r="K100" s="13">
        <f>K101</f>
        <v>102</v>
      </c>
    </row>
    <row r="101" spans="1:11" ht="25.5" x14ac:dyDescent="0.25">
      <c r="A101" s="47" t="s">
        <v>128</v>
      </c>
      <c r="B101" s="14" t="s">
        <v>51</v>
      </c>
      <c r="C101" s="14" t="s">
        <v>49</v>
      </c>
      <c r="D101" s="14" t="s">
        <v>94</v>
      </c>
      <c r="E101" s="14" t="s">
        <v>50</v>
      </c>
      <c r="F101" s="14" t="s">
        <v>55</v>
      </c>
      <c r="G101" s="14" t="s">
        <v>110</v>
      </c>
      <c r="H101" s="14" t="s">
        <v>58</v>
      </c>
      <c r="I101" s="13">
        <f>I102</f>
        <v>102</v>
      </c>
      <c r="J101" s="113">
        <f t="shared" si="9"/>
        <v>0</v>
      </c>
      <c r="K101" s="13">
        <f>K102</f>
        <v>102</v>
      </c>
    </row>
    <row r="102" spans="1:11" ht="26.25" x14ac:dyDescent="0.25">
      <c r="A102" s="19" t="s">
        <v>73</v>
      </c>
      <c r="B102" s="14" t="s">
        <v>51</v>
      </c>
      <c r="C102" s="14" t="s">
        <v>49</v>
      </c>
      <c r="D102" s="14" t="s">
        <v>94</v>
      </c>
      <c r="E102" s="14" t="s">
        <v>50</v>
      </c>
      <c r="F102" s="14" t="s">
        <v>55</v>
      </c>
      <c r="G102" s="14" t="s">
        <v>110</v>
      </c>
      <c r="H102" s="14" t="s">
        <v>59</v>
      </c>
      <c r="I102" s="13">
        <v>102</v>
      </c>
      <c r="J102" s="113">
        <f t="shared" si="9"/>
        <v>0</v>
      </c>
      <c r="K102" s="13">
        <v>102</v>
      </c>
    </row>
    <row r="103" spans="1:11" ht="39" x14ac:dyDescent="0.25">
      <c r="A103" s="21" t="s">
        <v>193</v>
      </c>
      <c r="B103" s="16" t="s">
        <v>51</v>
      </c>
      <c r="C103" s="16" t="s">
        <v>52</v>
      </c>
      <c r="D103" s="16" t="s">
        <v>45</v>
      </c>
      <c r="E103" s="16" t="s">
        <v>48</v>
      </c>
      <c r="F103" s="16" t="s">
        <v>45</v>
      </c>
      <c r="G103" s="16" t="s">
        <v>76</v>
      </c>
      <c r="H103" s="16" t="s">
        <v>46</v>
      </c>
      <c r="I103" s="12">
        <f>I104</f>
        <v>1204.3</v>
      </c>
      <c r="J103" s="112">
        <f t="shared" si="9"/>
        <v>100</v>
      </c>
      <c r="K103" s="12">
        <f>K104</f>
        <v>1304.3</v>
      </c>
    </row>
    <row r="104" spans="1:11" ht="51.75" x14ac:dyDescent="0.25">
      <c r="A104" s="19" t="s">
        <v>159</v>
      </c>
      <c r="B104" s="14" t="s">
        <v>51</v>
      </c>
      <c r="C104" s="14" t="s">
        <v>52</v>
      </c>
      <c r="D104" s="14" t="s">
        <v>87</v>
      </c>
      <c r="E104" s="14" t="s">
        <v>48</v>
      </c>
      <c r="F104" s="14" t="s">
        <v>45</v>
      </c>
      <c r="G104" s="14" t="s">
        <v>76</v>
      </c>
      <c r="H104" s="14" t="s">
        <v>46</v>
      </c>
      <c r="I104" s="13">
        <f>I105</f>
        <v>1204.3</v>
      </c>
      <c r="J104" s="113">
        <f t="shared" si="9"/>
        <v>100</v>
      </c>
      <c r="K104" s="13">
        <f>K105</f>
        <v>1304.3</v>
      </c>
    </row>
    <row r="105" spans="1:11" ht="51.75" x14ac:dyDescent="0.25">
      <c r="A105" s="19" t="s">
        <v>24</v>
      </c>
      <c r="B105" s="14" t="s">
        <v>51</v>
      </c>
      <c r="C105" s="14" t="s">
        <v>52</v>
      </c>
      <c r="D105" s="14" t="s">
        <v>87</v>
      </c>
      <c r="E105" s="14" t="s">
        <v>50</v>
      </c>
      <c r="F105" s="14" t="s">
        <v>45</v>
      </c>
      <c r="G105" s="14" t="s">
        <v>76</v>
      </c>
      <c r="H105" s="14" t="s">
        <v>46</v>
      </c>
      <c r="I105" s="13">
        <f t="shared" ref="I105:K106" si="12">I106</f>
        <v>1204.3</v>
      </c>
      <c r="J105" s="113">
        <f t="shared" si="9"/>
        <v>100</v>
      </c>
      <c r="K105" s="13">
        <f t="shared" si="12"/>
        <v>1304.3</v>
      </c>
    </row>
    <row r="106" spans="1:11" ht="42.75" customHeight="1" x14ac:dyDescent="0.25">
      <c r="A106" s="19" t="s">
        <v>158</v>
      </c>
      <c r="B106" s="14" t="s">
        <v>51</v>
      </c>
      <c r="C106" s="14" t="s">
        <v>52</v>
      </c>
      <c r="D106" s="14" t="s">
        <v>87</v>
      </c>
      <c r="E106" s="14" t="s">
        <v>50</v>
      </c>
      <c r="F106" s="14" t="s">
        <v>51</v>
      </c>
      <c r="G106" s="14" t="s">
        <v>76</v>
      </c>
      <c r="H106" s="14" t="s">
        <v>46</v>
      </c>
      <c r="I106" s="13">
        <f t="shared" si="12"/>
        <v>1204.3</v>
      </c>
      <c r="J106" s="113">
        <f t="shared" si="9"/>
        <v>100</v>
      </c>
      <c r="K106" s="13">
        <f t="shared" si="12"/>
        <v>1304.3</v>
      </c>
    </row>
    <row r="107" spans="1:11" ht="43.5" customHeight="1" x14ac:dyDescent="0.25">
      <c r="A107" s="19" t="s">
        <v>161</v>
      </c>
      <c r="B107" s="14" t="s">
        <v>51</v>
      </c>
      <c r="C107" s="14" t="s">
        <v>52</v>
      </c>
      <c r="D107" s="14" t="s">
        <v>87</v>
      </c>
      <c r="E107" s="14" t="s">
        <v>50</v>
      </c>
      <c r="F107" s="14" t="s">
        <v>51</v>
      </c>
      <c r="G107" s="14" t="s">
        <v>160</v>
      </c>
      <c r="H107" s="14" t="s">
        <v>46</v>
      </c>
      <c r="I107" s="13">
        <f>I108</f>
        <v>1204.3</v>
      </c>
      <c r="J107" s="113">
        <f t="shared" si="9"/>
        <v>100</v>
      </c>
      <c r="K107" s="13">
        <f>K108+K110</f>
        <v>1304.3</v>
      </c>
    </row>
    <row r="108" spans="1:11" ht="25.5" x14ac:dyDescent="0.25">
      <c r="A108" s="47" t="s">
        <v>128</v>
      </c>
      <c r="B108" s="14" t="s">
        <v>51</v>
      </c>
      <c r="C108" s="14" t="s">
        <v>52</v>
      </c>
      <c r="D108" s="14" t="s">
        <v>87</v>
      </c>
      <c r="E108" s="14" t="s">
        <v>50</v>
      </c>
      <c r="F108" s="14" t="s">
        <v>51</v>
      </c>
      <c r="G108" s="14" t="s">
        <v>160</v>
      </c>
      <c r="H108" s="14" t="s">
        <v>58</v>
      </c>
      <c r="I108" s="13">
        <f>I109</f>
        <v>1204.3</v>
      </c>
      <c r="J108" s="113">
        <f t="shared" si="9"/>
        <v>0</v>
      </c>
      <c r="K108" s="13">
        <f>K109</f>
        <v>1204.3</v>
      </c>
    </row>
    <row r="109" spans="1:11" ht="26.25" x14ac:dyDescent="0.25">
      <c r="A109" s="19" t="s">
        <v>73</v>
      </c>
      <c r="B109" s="14" t="s">
        <v>51</v>
      </c>
      <c r="C109" s="14" t="s">
        <v>52</v>
      </c>
      <c r="D109" s="14" t="s">
        <v>87</v>
      </c>
      <c r="E109" s="14" t="s">
        <v>50</v>
      </c>
      <c r="F109" s="14" t="s">
        <v>51</v>
      </c>
      <c r="G109" s="14" t="s">
        <v>160</v>
      </c>
      <c r="H109" s="14" t="s">
        <v>59</v>
      </c>
      <c r="I109" s="13">
        <f>1215.7-11.4</f>
        <v>1204.3</v>
      </c>
      <c r="J109" s="113">
        <f t="shared" si="9"/>
        <v>0</v>
      </c>
      <c r="K109" s="13">
        <f>1215.7-11.4</f>
        <v>1204.3</v>
      </c>
    </row>
    <row r="110" spans="1:11" x14ac:dyDescent="0.25">
      <c r="A110" s="19" t="s">
        <v>38</v>
      </c>
      <c r="B110" s="14" t="s">
        <v>51</v>
      </c>
      <c r="C110" s="14" t="s">
        <v>52</v>
      </c>
      <c r="D110" s="14" t="s">
        <v>87</v>
      </c>
      <c r="E110" s="14" t="s">
        <v>50</v>
      </c>
      <c r="F110" s="14" t="s">
        <v>51</v>
      </c>
      <c r="G110" s="14" t="s">
        <v>160</v>
      </c>
      <c r="H110" s="14" t="s">
        <v>130</v>
      </c>
      <c r="I110" s="13">
        <f>I111</f>
        <v>0</v>
      </c>
      <c r="J110" s="113">
        <f t="shared" si="9"/>
        <v>100</v>
      </c>
      <c r="K110" s="13">
        <f>K111</f>
        <v>100</v>
      </c>
    </row>
    <row r="111" spans="1:11" x14ac:dyDescent="0.25">
      <c r="A111" s="19" t="s">
        <v>360</v>
      </c>
      <c r="B111" s="14" t="s">
        <v>51</v>
      </c>
      <c r="C111" s="14" t="s">
        <v>52</v>
      </c>
      <c r="D111" s="14" t="s">
        <v>87</v>
      </c>
      <c r="E111" s="14" t="s">
        <v>50</v>
      </c>
      <c r="F111" s="14" t="s">
        <v>51</v>
      </c>
      <c r="G111" s="14" t="s">
        <v>160</v>
      </c>
      <c r="H111" s="14" t="s">
        <v>359</v>
      </c>
      <c r="I111" s="13">
        <v>0</v>
      </c>
      <c r="J111" s="113">
        <f t="shared" si="9"/>
        <v>100</v>
      </c>
      <c r="K111" s="13">
        <v>100</v>
      </c>
    </row>
    <row r="112" spans="1:11" x14ac:dyDescent="0.25">
      <c r="A112" s="43" t="s">
        <v>25</v>
      </c>
      <c r="B112" s="44" t="s">
        <v>49</v>
      </c>
      <c r="C112" s="44" t="s">
        <v>45</v>
      </c>
      <c r="D112" s="44" t="s">
        <v>45</v>
      </c>
      <c r="E112" s="44" t="s">
        <v>48</v>
      </c>
      <c r="F112" s="44" t="s">
        <v>45</v>
      </c>
      <c r="G112" s="44" t="s">
        <v>76</v>
      </c>
      <c r="H112" s="44" t="s">
        <v>46</v>
      </c>
      <c r="I112" s="20">
        <f>I113+I131+I138+I145</f>
        <v>14281.5</v>
      </c>
      <c r="J112" s="111">
        <f t="shared" si="9"/>
        <v>-43</v>
      </c>
      <c r="K112" s="20">
        <f>K113+K131+K138+K145</f>
        <v>14238.5</v>
      </c>
    </row>
    <row r="113" spans="1:11" x14ac:dyDescent="0.25">
      <c r="A113" s="36" t="s">
        <v>26</v>
      </c>
      <c r="B113" s="16" t="s">
        <v>49</v>
      </c>
      <c r="C113" s="16" t="s">
        <v>44</v>
      </c>
      <c r="D113" s="16" t="s">
        <v>45</v>
      </c>
      <c r="E113" s="16" t="s">
        <v>48</v>
      </c>
      <c r="F113" s="16" t="s">
        <v>45</v>
      </c>
      <c r="G113" s="16" t="s">
        <v>76</v>
      </c>
      <c r="H113" s="16" t="s">
        <v>46</v>
      </c>
      <c r="I113" s="12">
        <f>I114+I122</f>
        <v>4820.8</v>
      </c>
      <c r="J113" s="112">
        <f t="shared" si="9"/>
        <v>-43</v>
      </c>
      <c r="K113" s="12">
        <f>K114+K122</f>
        <v>4777.8</v>
      </c>
    </row>
    <row r="114" spans="1:11" ht="39" x14ac:dyDescent="0.25">
      <c r="A114" s="95" t="s">
        <v>153</v>
      </c>
      <c r="B114" s="83" t="s">
        <v>49</v>
      </c>
      <c r="C114" s="72" t="s">
        <v>44</v>
      </c>
      <c r="D114" s="72" t="s">
        <v>47</v>
      </c>
      <c r="E114" s="72" t="s">
        <v>48</v>
      </c>
      <c r="F114" s="72" t="s">
        <v>45</v>
      </c>
      <c r="G114" s="72" t="s">
        <v>76</v>
      </c>
      <c r="H114" s="72" t="s">
        <v>46</v>
      </c>
      <c r="I114" s="13">
        <f>I115</f>
        <v>598.5</v>
      </c>
      <c r="J114" s="115">
        <f t="shared" si="9"/>
        <v>0</v>
      </c>
      <c r="K114" s="13">
        <f>K115</f>
        <v>598.5</v>
      </c>
    </row>
    <row r="115" spans="1:11" x14ac:dyDescent="0.25">
      <c r="A115" s="78" t="s">
        <v>91</v>
      </c>
      <c r="B115" s="83" t="s">
        <v>49</v>
      </c>
      <c r="C115" s="72" t="s">
        <v>44</v>
      </c>
      <c r="D115" s="72" t="s">
        <v>47</v>
      </c>
      <c r="E115" s="72" t="s">
        <v>50</v>
      </c>
      <c r="F115" s="72" t="s">
        <v>45</v>
      </c>
      <c r="G115" s="72" t="s">
        <v>76</v>
      </c>
      <c r="H115" s="72" t="s">
        <v>46</v>
      </c>
      <c r="I115" s="13">
        <f>I116</f>
        <v>598.5</v>
      </c>
      <c r="J115" s="115">
        <f t="shared" si="9"/>
        <v>0</v>
      </c>
      <c r="K115" s="13">
        <f>K116</f>
        <v>598.5</v>
      </c>
    </row>
    <row r="116" spans="1:11" ht="26.25" x14ac:dyDescent="0.25">
      <c r="A116" s="78" t="s">
        <v>92</v>
      </c>
      <c r="B116" s="83" t="s">
        <v>49</v>
      </c>
      <c r="C116" s="72" t="s">
        <v>44</v>
      </c>
      <c r="D116" s="72" t="s">
        <v>47</v>
      </c>
      <c r="E116" s="72" t="s">
        <v>50</v>
      </c>
      <c r="F116" s="72" t="s">
        <v>44</v>
      </c>
      <c r="G116" s="72" t="s">
        <v>76</v>
      </c>
      <c r="H116" s="72" t="s">
        <v>46</v>
      </c>
      <c r="I116" s="13">
        <f>I117</f>
        <v>598.5</v>
      </c>
      <c r="J116" s="115">
        <f t="shared" si="9"/>
        <v>0</v>
      </c>
      <c r="K116" s="13">
        <f>K117</f>
        <v>598.5</v>
      </c>
    </row>
    <row r="117" spans="1:11" ht="38.25" x14ac:dyDescent="0.25">
      <c r="A117" s="31" t="s">
        <v>172</v>
      </c>
      <c r="B117" s="83" t="s">
        <v>49</v>
      </c>
      <c r="C117" s="72" t="s">
        <v>44</v>
      </c>
      <c r="D117" s="72" t="s">
        <v>47</v>
      </c>
      <c r="E117" s="72" t="s">
        <v>50</v>
      </c>
      <c r="F117" s="72" t="s">
        <v>44</v>
      </c>
      <c r="G117" s="72" t="s">
        <v>93</v>
      </c>
      <c r="H117" s="72" t="s">
        <v>46</v>
      </c>
      <c r="I117" s="13">
        <f>I118+I120</f>
        <v>598.5</v>
      </c>
      <c r="J117" s="115">
        <f t="shared" si="9"/>
        <v>0</v>
      </c>
      <c r="K117" s="13">
        <f>K118+K120</f>
        <v>598.5</v>
      </c>
    </row>
    <row r="118" spans="1:11" ht="63.75" x14ac:dyDescent="0.25">
      <c r="A118" s="47" t="s">
        <v>127</v>
      </c>
      <c r="B118" s="83" t="s">
        <v>49</v>
      </c>
      <c r="C118" s="72" t="s">
        <v>44</v>
      </c>
      <c r="D118" s="72" t="s">
        <v>47</v>
      </c>
      <c r="E118" s="72" t="s">
        <v>50</v>
      </c>
      <c r="F118" s="72" t="s">
        <v>44</v>
      </c>
      <c r="G118" s="72" t="s">
        <v>93</v>
      </c>
      <c r="H118" s="72" t="s">
        <v>74</v>
      </c>
      <c r="I118" s="13">
        <f>I119</f>
        <v>588.4</v>
      </c>
      <c r="J118" s="115">
        <f t="shared" si="9"/>
        <v>0</v>
      </c>
      <c r="K118" s="13">
        <f>K119</f>
        <v>588.4</v>
      </c>
    </row>
    <row r="119" spans="1:11" x14ac:dyDescent="0.25">
      <c r="A119" s="74" t="s">
        <v>19</v>
      </c>
      <c r="B119" s="83" t="s">
        <v>49</v>
      </c>
      <c r="C119" s="72" t="s">
        <v>44</v>
      </c>
      <c r="D119" s="72" t="s">
        <v>47</v>
      </c>
      <c r="E119" s="72" t="s">
        <v>50</v>
      </c>
      <c r="F119" s="72" t="s">
        <v>44</v>
      </c>
      <c r="G119" s="72" t="s">
        <v>93</v>
      </c>
      <c r="H119" s="72" t="s">
        <v>75</v>
      </c>
      <c r="I119" s="13">
        <v>588.4</v>
      </c>
      <c r="J119" s="115">
        <f t="shared" si="9"/>
        <v>0</v>
      </c>
      <c r="K119" s="13">
        <v>588.4</v>
      </c>
    </row>
    <row r="120" spans="1:11" ht="26.25" x14ac:dyDescent="0.25">
      <c r="A120" s="19" t="s">
        <v>128</v>
      </c>
      <c r="B120" s="83" t="s">
        <v>49</v>
      </c>
      <c r="C120" s="72" t="s">
        <v>44</v>
      </c>
      <c r="D120" s="72" t="s">
        <v>47</v>
      </c>
      <c r="E120" s="72" t="s">
        <v>50</v>
      </c>
      <c r="F120" s="72" t="s">
        <v>44</v>
      </c>
      <c r="G120" s="72" t="s">
        <v>93</v>
      </c>
      <c r="H120" s="14" t="s">
        <v>58</v>
      </c>
      <c r="I120" s="13">
        <f>I121</f>
        <v>10.1</v>
      </c>
      <c r="J120" s="113">
        <f t="shared" si="9"/>
        <v>0</v>
      </c>
      <c r="K120" s="13">
        <f>K121</f>
        <v>10.1</v>
      </c>
    </row>
    <row r="121" spans="1:11" ht="25.5" x14ac:dyDescent="0.25">
      <c r="A121" s="27" t="s">
        <v>73</v>
      </c>
      <c r="B121" s="83" t="s">
        <v>49</v>
      </c>
      <c r="C121" s="72" t="s">
        <v>44</v>
      </c>
      <c r="D121" s="72" t="s">
        <v>47</v>
      </c>
      <c r="E121" s="72" t="s">
        <v>50</v>
      </c>
      <c r="F121" s="72" t="s">
        <v>44</v>
      </c>
      <c r="G121" s="72" t="s">
        <v>93</v>
      </c>
      <c r="H121" s="72" t="s">
        <v>59</v>
      </c>
      <c r="I121" s="13">
        <v>10.1</v>
      </c>
      <c r="J121" s="115">
        <f t="shared" si="9"/>
        <v>0</v>
      </c>
      <c r="K121" s="13">
        <v>10.1</v>
      </c>
    </row>
    <row r="122" spans="1:11" ht="39" x14ac:dyDescent="0.25">
      <c r="A122" s="23" t="s">
        <v>164</v>
      </c>
      <c r="B122" s="14" t="s">
        <v>49</v>
      </c>
      <c r="C122" s="14" t="s">
        <v>44</v>
      </c>
      <c r="D122" s="14" t="s">
        <v>54</v>
      </c>
      <c r="E122" s="14" t="s">
        <v>48</v>
      </c>
      <c r="F122" s="14" t="s">
        <v>45</v>
      </c>
      <c r="G122" s="14" t="s">
        <v>76</v>
      </c>
      <c r="H122" s="14" t="s">
        <v>46</v>
      </c>
      <c r="I122" s="13">
        <f>I123</f>
        <v>4222.3</v>
      </c>
      <c r="J122" s="113">
        <f t="shared" si="9"/>
        <v>-43</v>
      </c>
      <c r="K122" s="13">
        <f>K123</f>
        <v>4179.3</v>
      </c>
    </row>
    <row r="123" spans="1:11" ht="26.25" x14ac:dyDescent="0.25">
      <c r="A123" s="23" t="s">
        <v>27</v>
      </c>
      <c r="B123" s="14" t="s">
        <v>49</v>
      </c>
      <c r="C123" s="14" t="s">
        <v>44</v>
      </c>
      <c r="D123" s="14" t="s">
        <v>54</v>
      </c>
      <c r="E123" s="14" t="s">
        <v>50</v>
      </c>
      <c r="F123" s="14" t="s">
        <v>45</v>
      </c>
      <c r="G123" s="14" t="s">
        <v>76</v>
      </c>
      <c r="H123" s="14" t="s">
        <v>46</v>
      </c>
      <c r="I123" s="13">
        <f t="shared" ref="I123:K123" si="13">I124</f>
        <v>4222.3</v>
      </c>
      <c r="J123" s="113">
        <f t="shared" si="9"/>
        <v>-43</v>
      </c>
      <c r="K123" s="13">
        <f t="shared" si="13"/>
        <v>4179.3</v>
      </c>
    </row>
    <row r="124" spans="1:11" ht="39" x14ac:dyDescent="0.25">
      <c r="A124" s="23" t="s">
        <v>111</v>
      </c>
      <c r="B124" s="14" t="s">
        <v>49</v>
      </c>
      <c r="C124" s="14" t="s">
        <v>44</v>
      </c>
      <c r="D124" s="14" t="s">
        <v>54</v>
      </c>
      <c r="E124" s="14" t="s">
        <v>50</v>
      </c>
      <c r="F124" s="14" t="s">
        <v>44</v>
      </c>
      <c r="G124" s="14" t="s">
        <v>76</v>
      </c>
      <c r="H124" s="14" t="s">
        <v>46</v>
      </c>
      <c r="I124" s="13">
        <f>I128+I125</f>
        <v>4222.3</v>
      </c>
      <c r="J124" s="113">
        <f t="shared" si="9"/>
        <v>-43</v>
      </c>
      <c r="K124" s="13">
        <f>K128+K125</f>
        <v>4179.3</v>
      </c>
    </row>
    <row r="125" spans="1:11" ht="51.75" x14ac:dyDescent="0.25">
      <c r="A125" s="23" t="s">
        <v>134</v>
      </c>
      <c r="B125" s="14" t="s">
        <v>49</v>
      </c>
      <c r="C125" s="14" t="s">
        <v>44</v>
      </c>
      <c r="D125" s="14" t="s">
        <v>54</v>
      </c>
      <c r="E125" s="14" t="s">
        <v>50</v>
      </c>
      <c r="F125" s="14" t="s">
        <v>44</v>
      </c>
      <c r="G125" s="72" t="s">
        <v>133</v>
      </c>
      <c r="H125" s="14" t="s">
        <v>46</v>
      </c>
      <c r="I125" s="13">
        <f>I126</f>
        <v>3222.3</v>
      </c>
      <c r="J125" s="113">
        <f t="shared" si="9"/>
        <v>-43</v>
      </c>
      <c r="K125" s="13">
        <f>K126</f>
        <v>3179.3</v>
      </c>
    </row>
    <row r="126" spans="1:11" ht="63.75" x14ac:dyDescent="0.25">
      <c r="A126" s="47" t="s">
        <v>127</v>
      </c>
      <c r="B126" s="14" t="s">
        <v>49</v>
      </c>
      <c r="C126" s="14" t="s">
        <v>44</v>
      </c>
      <c r="D126" s="14" t="s">
        <v>54</v>
      </c>
      <c r="E126" s="14" t="s">
        <v>50</v>
      </c>
      <c r="F126" s="14" t="s">
        <v>44</v>
      </c>
      <c r="G126" s="72" t="s">
        <v>133</v>
      </c>
      <c r="H126" s="14" t="s">
        <v>74</v>
      </c>
      <c r="I126" s="13">
        <f>I127</f>
        <v>3222.3</v>
      </c>
      <c r="J126" s="113">
        <f t="shared" si="9"/>
        <v>-43</v>
      </c>
      <c r="K126" s="13">
        <f>K127</f>
        <v>3179.3</v>
      </c>
    </row>
    <row r="127" spans="1:11" x14ac:dyDescent="0.25">
      <c r="A127" s="19" t="s">
        <v>19</v>
      </c>
      <c r="B127" s="14" t="s">
        <v>49</v>
      </c>
      <c r="C127" s="14" t="s">
        <v>44</v>
      </c>
      <c r="D127" s="14" t="s">
        <v>54</v>
      </c>
      <c r="E127" s="14" t="s">
        <v>50</v>
      </c>
      <c r="F127" s="14" t="s">
        <v>44</v>
      </c>
      <c r="G127" s="72" t="s">
        <v>133</v>
      </c>
      <c r="H127" s="14" t="s">
        <v>75</v>
      </c>
      <c r="I127" s="13">
        <v>3222.3</v>
      </c>
      <c r="J127" s="113">
        <f t="shared" si="9"/>
        <v>-43</v>
      </c>
      <c r="K127" s="13">
        <f>3222.3-43</f>
        <v>3179.3</v>
      </c>
    </row>
    <row r="128" spans="1:11" ht="51.75" x14ac:dyDescent="0.25">
      <c r="A128" s="19" t="s">
        <v>163</v>
      </c>
      <c r="B128" s="14" t="s">
        <v>49</v>
      </c>
      <c r="C128" s="14" t="s">
        <v>44</v>
      </c>
      <c r="D128" s="14" t="s">
        <v>54</v>
      </c>
      <c r="E128" s="14" t="s">
        <v>50</v>
      </c>
      <c r="F128" s="14" t="s">
        <v>44</v>
      </c>
      <c r="G128" s="14" t="s">
        <v>162</v>
      </c>
      <c r="H128" s="14" t="s">
        <v>46</v>
      </c>
      <c r="I128" s="13">
        <f>I129</f>
        <v>1000</v>
      </c>
      <c r="J128" s="113">
        <f t="shared" si="9"/>
        <v>0</v>
      </c>
      <c r="K128" s="13">
        <f>K129</f>
        <v>1000</v>
      </c>
    </row>
    <row r="129" spans="1:11" ht="63.75" x14ac:dyDescent="0.25">
      <c r="A129" s="47" t="s">
        <v>127</v>
      </c>
      <c r="B129" s="14" t="s">
        <v>49</v>
      </c>
      <c r="C129" s="14" t="s">
        <v>44</v>
      </c>
      <c r="D129" s="14" t="s">
        <v>54</v>
      </c>
      <c r="E129" s="14" t="s">
        <v>50</v>
      </c>
      <c r="F129" s="14" t="s">
        <v>44</v>
      </c>
      <c r="G129" s="14" t="s">
        <v>162</v>
      </c>
      <c r="H129" s="14" t="s">
        <v>74</v>
      </c>
      <c r="I129" s="13">
        <f>I130</f>
        <v>1000</v>
      </c>
      <c r="J129" s="113">
        <f t="shared" si="9"/>
        <v>0</v>
      </c>
      <c r="K129" s="13">
        <f>K130</f>
        <v>1000</v>
      </c>
    </row>
    <row r="130" spans="1:11" x14ac:dyDescent="0.25">
      <c r="A130" s="19" t="s">
        <v>19</v>
      </c>
      <c r="B130" s="14" t="s">
        <v>49</v>
      </c>
      <c r="C130" s="14" t="s">
        <v>44</v>
      </c>
      <c r="D130" s="14" t="s">
        <v>54</v>
      </c>
      <c r="E130" s="14" t="s">
        <v>50</v>
      </c>
      <c r="F130" s="14" t="s">
        <v>44</v>
      </c>
      <c r="G130" s="14" t="s">
        <v>162</v>
      </c>
      <c r="H130" s="14" t="s">
        <v>75</v>
      </c>
      <c r="I130" s="13">
        <v>1000</v>
      </c>
      <c r="J130" s="113">
        <f t="shared" si="9"/>
        <v>0</v>
      </c>
      <c r="K130" s="13">
        <v>1000</v>
      </c>
    </row>
    <row r="131" spans="1:11" x14ac:dyDescent="0.25">
      <c r="A131" s="21" t="s">
        <v>192</v>
      </c>
      <c r="B131" s="16" t="s">
        <v>49</v>
      </c>
      <c r="C131" s="16" t="s">
        <v>52</v>
      </c>
      <c r="D131" s="16" t="s">
        <v>45</v>
      </c>
      <c r="E131" s="16" t="s">
        <v>48</v>
      </c>
      <c r="F131" s="16" t="s">
        <v>45</v>
      </c>
      <c r="G131" s="16" t="s">
        <v>76</v>
      </c>
      <c r="H131" s="16" t="s">
        <v>46</v>
      </c>
      <c r="I131" s="12">
        <f>I132</f>
        <v>8959</v>
      </c>
      <c r="J131" s="112">
        <f t="shared" si="9"/>
        <v>0</v>
      </c>
      <c r="K131" s="12">
        <f>K132</f>
        <v>8959</v>
      </c>
    </row>
    <row r="132" spans="1:11" ht="39" x14ac:dyDescent="0.25">
      <c r="A132" s="19" t="s">
        <v>165</v>
      </c>
      <c r="B132" s="39" t="s">
        <v>49</v>
      </c>
      <c r="C132" s="39" t="s">
        <v>52</v>
      </c>
      <c r="D132" s="39" t="s">
        <v>112</v>
      </c>
      <c r="E132" s="39" t="s">
        <v>48</v>
      </c>
      <c r="F132" s="39" t="s">
        <v>45</v>
      </c>
      <c r="G132" s="39" t="s">
        <v>76</v>
      </c>
      <c r="H132" s="39" t="s">
        <v>46</v>
      </c>
      <c r="I132" s="25">
        <f>I133</f>
        <v>8959</v>
      </c>
      <c r="J132" s="116">
        <f t="shared" si="9"/>
        <v>0</v>
      </c>
      <c r="K132" s="25">
        <f>K133</f>
        <v>8959</v>
      </c>
    </row>
    <row r="133" spans="1:11" x14ac:dyDescent="0.25">
      <c r="A133" s="19" t="s">
        <v>28</v>
      </c>
      <c r="B133" s="39" t="s">
        <v>49</v>
      </c>
      <c r="C133" s="39" t="s">
        <v>52</v>
      </c>
      <c r="D133" s="39" t="s">
        <v>112</v>
      </c>
      <c r="E133" s="39" t="s">
        <v>60</v>
      </c>
      <c r="F133" s="39" t="s">
        <v>45</v>
      </c>
      <c r="G133" s="39" t="s">
        <v>76</v>
      </c>
      <c r="H133" s="39" t="s">
        <v>46</v>
      </c>
      <c r="I133" s="25">
        <f t="shared" ref="I133:K135" si="14">I134</f>
        <v>8959</v>
      </c>
      <c r="J133" s="116">
        <f t="shared" si="9"/>
        <v>0</v>
      </c>
      <c r="K133" s="25">
        <f t="shared" si="14"/>
        <v>8959</v>
      </c>
    </row>
    <row r="134" spans="1:11" ht="26.25" x14ac:dyDescent="0.25">
      <c r="A134" s="19" t="s">
        <v>113</v>
      </c>
      <c r="B134" s="39" t="s">
        <v>49</v>
      </c>
      <c r="C134" s="39" t="s">
        <v>52</v>
      </c>
      <c r="D134" s="39" t="s">
        <v>112</v>
      </c>
      <c r="E134" s="39" t="s">
        <v>60</v>
      </c>
      <c r="F134" s="39" t="s">
        <v>47</v>
      </c>
      <c r="G134" s="39" t="s">
        <v>76</v>
      </c>
      <c r="H134" s="39" t="s">
        <v>46</v>
      </c>
      <c r="I134" s="25">
        <f>I135</f>
        <v>8959</v>
      </c>
      <c r="J134" s="116">
        <f t="shared" si="9"/>
        <v>0</v>
      </c>
      <c r="K134" s="25">
        <f>K135</f>
        <v>8959</v>
      </c>
    </row>
    <row r="135" spans="1:11" ht="38.25" x14ac:dyDescent="0.25">
      <c r="A135" s="31" t="s">
        <v>172</v>
      </c>
      <c r="B135" s="39" t="s">
        <v>49</v>
      </c>
      <c r="C135" s="39" t="s">
        <v>52</v>
      </c>
      <c r="D135" s="39" t="s">
        <v>112</v>
      </c>
      <c r="E135" s="39" t="s">
        <v>60</v>
      </c>
      <c r="F135" s="39" t="s">
        <v>47</v>
      </c>
      <c r="G135" s="39" t="s">
        <v>93</v>
      </c>
      <c r="H135" s="39" t="s">
        <v>46</v>
      </c>
      <c r="I135" s="25">
        <f t="shared" si="14"/>
        <v>8959</v>
      </c>
      <c r="J135" s="116">
        <f t="shared" si="9"/>
        <v>0</v>
      </c>
      <c r="K135" s="25">
        <f t="shared" si="14"/>
        <v>8959</v>
      </c>
    </row>
    <row r="136" spans="1:11" ht="25.5" x14ac:dyDescent="0.25">
      <c r="A136" s="47" t="s">
        <v>128</v>
      </c>
      <c r="B136" s="39" t="s">
        <v>49</v>
      </c>
      <c r="C136" s="39" t="s">
        <v>52</v>
      </c>
      <c r="D136" s="39" t="s">
        <v>112</v>
      </c>
      <c r="E136" s="39" t="s">
        <v>60</v>
      </c>
      <c r="F136" s="39" t="s">
        <v>47</v>
      </c>
      <c r="G136" s="39" t="s">
        <v>93</v>
      </c>
      <c r="H136" s="39" t="s">
        <v>58</v>
      </c>
      <c r="I136" s="25">
        <f>I137</f>
        <v>8959</v>
      </c>
      <c r="J136" s="116">
        <f t="shared" si="9"/>
        <v>0</v>
      </c>
      <c r="K136" s="25">
        <f>K137</f>
        <v>8959</v>
      </c>
    </row>
    <row r="137" spans="1:11" ht="26.25" x14ac:dyDescent="0.25">
      <c r="A137" s="19" t="s">
        <v>73</v>
      </c>
      <c r="B137" s="14" t="s">
        <v>49</v>
      </c>
      <c r="C137" s="14" t="s">
        <v>52</v>
      </c>
      <c r="D137" s="14" t="s">
        <v>112</v>
      </c>
      <c r="E137" s="39" t="s">
        <v>60</v>
      </c>
      <c r="F137" s="39" t="s">
        <v>47</v>
      </c>
      <c r="G137" s="39" t="s">
        <v>93</v>
      </c>
      <c r="H137" s="39" t="s">
        <v>59</v>
      </c>
      <c r="I137" s="25">
        <v>8959</v>
      </c>
      <c r="J137" s="116">
        <f t="shared" si="9"/>
        <v>0</v>
      </c>
      <c r="K137" s="25">
        <v>8959</v>
      </c>
    </row>
    <row r="138" spans="1:11" x14ac:dyDescent="0.25">
      <c r="A138" s="26" t="s">
        <v>29</v>
      </c>
      <c r="B138" s="16" t="s">
        <v>49</v>
      </c>
      <c r="C138" s="16" t="s">
        <v>94</v>
      </c>
      <c r="D138" s="16" t="s">
        <v>45</v>
      </c>
      <c r="E138" s="16" t="s">
        <v>48</v>
      </c>
      <c r="F138" s="16" t="s">
        <v>45</v>
      </c>
      <c r="G138" s="16" t="s">
        <v>76</v>
      </c>
      <c r="H138" s="16" t="s">
        <v>46</v>
      </c>
      <c r="I138" s="12">
        <f>I139</f>
        <v>222.7</v>
      </c>
      <c r="J138" s="112">
        <f t="shared" si="9"/>
        <v>0</v>
      </c>
      <c r="K138" s="12">
        <f>K139</f>
        <v>222.7</v>
      </c>
    </row>
    <row r="139" spans="1:11" ht="38.25" x14ac:dyDescent="0.25">
      <c r="A139" s="27" t="s">
        <v>166</v>
      </c>
      <c r="B139" s="14" t="s">
        <v>49</v>
      </c>
      <c r="C139" s="14" t="s">
        <v>94</v>
      </c>
      <c r="D139" s="14" t="s">
        <v>67</v>
      </c>
      <c r="E139" s="14" t="s">
        <v>48</v>
      </c>
      <c r="F139" s="14" t="s">
        <v>45</v>
      </c>
      <c r="G139" s="14" t="s">
        <v>76</v>
      </c>
      <c r="H139" s="14" t="s">
        <v>46</v>
      </c>
      <c r="I139" s="13">
        <f>I140</f>
        <v>222.7</v>
      </c>
      <c r="J139" s="113">
        <f t="shared" si="9"/>
        <v>0</v>
      </c>
      <c r="K139" s="13">
        <f>K140</f>
        <v>222.7</v>
      </c>
    </row>
    <row r="140" spans="1:11" ht="25.5" x14ac:dyDescent="0.25">
      <c r="A140" s="27" t="s">
        <v>114</v>
      </c>
      <c r="B140" s="14" t="s">
        <v>49</v>
      </c>
      <c r="C140" s="14" t="s">
        <v>94</v>
      </c>
      <c r="D140" s="14" t="s">
        <v>67</v>
      </c>
      <c r="E140" s="14" t="s">
        <v>57</v>
      </c>
      <c r="F140" s="14" t="s">
        <v>45</v>
      </c>
      <c r="G140" s="14" t="s">
        <v>76</v>
      </c>
      <c r="H140" s="14" t="s">
        <v>46</v>
      </c>
      <c r="I140" s="13">
        <f t="shared" ref="I140:K141" si="15">I141</f>
        <v>222.7</v>
      </c>
      <c r="J140" s="113">
        <f t="shared" si="9"/>
        <v>0</v>
      </c>
      <c r="K140" s="13">
        <f t="shared" si="15"/>
        <v>222.7</v>
      </c>
    </row>
    <row r="141" spans="1:11" ht="38.25" x14ac:dyDescent="0.25">
      <c r="A141" s="27" t="s">
        <v>115</v>
      </c>
      <c r="B141" s="14" t="s">
        <v>49</v>
      </c>
      <c r="C141" s="14" t="s">
        <v>94</v>
      </c>
      <c r="D141" s="14" t="s">
        <v>67</v>
      </c>
      <c r="E141" s="14" t="s">
        <v>57</v>
      </c>
      <c r="F141" s="14" t="s">
        <v>44</v>
      </c>
      <c r="G141" s="14" t="s">
        <v>76</v>
      </c>
      <c r="H141" s="14" t="s">
        <v>46</v>
      </c>
      <c r="I141" s="13">
        <f t="shared" si="15"/>
        <v>222.7</v>
      </c>
      <c r="J141" s="113">
        <f t="shared" ref="J141:J219" si="16">K141-I141</f>
        <v>0</v>
      </c>
      <c r="K141" s="13">
        <f t="shared" si="15"/>
        <v>222.7</v>
      </c>
    </row>
    <row r="142" spans="1:11" x14ac:dyDescent="0.25">
      <c r="A142" s="27" t="s">
        <v>30</v>
      </c>
      <c r="B142" s="14" t="s">
        <v>49</v>
      </c>
      <c r="C142" s="14" t="s">
        <v>94</v>
      </c>
      <c r="D142" s="14" t="s">
        <v>67</v>
      </c>
      <c r="E142" s="14" t="s">
        <v>57</v>
      </c>
      <c r="F142" s="14" t="s">
        <v>44</v>
      </c>
      <c r="G142" s="14" t="s">
        <v>116</v>
      </c>
      <c r="H142" s="14" t="s">
        <v>46</v>
      </c>
      <c r="I142" s="13">
        <f>I143</f>
        <v>222.7</v>
      </c>
      <c r="J142" s="113">
        <f t="shared" si="16"/>
        <v>0</v>
      </c>
      <c r="K142" s="13">
        <f>K143</f>
        <v>222.7</v>
      </c>
    </row>
    <row r="143" spans="1:11" ht="25.5" x14ac:dyDescent="0.25">
      <c r="A143" s="47" t="s">
        <v>128</v>
      </c>
      <c r="B143" s="14" t="s">
        <v>49</v>
      </c>
      <c r="C143" s="14" t="s">
        <v>94</v>
      </c>
      <c r="D143" s="14" t="s">
        <v>67</v>
      </c>
      <c r="E143" s="14" t="s">
        <v>57</v>
      </c>
      <c r="F143" s="14" t="s">
        <v>44</v>
      </c>
      <c r="G143" s="14" t="s">
        <v>116</v>
      </c>
      <c r="H143" s="14" t="s">
        <v>58</v>
      </c>
      <c r="I143" s="13">
        <f>I144</f>
        <v>222.7</v>
      </c>
      <c r="J143" s="113">
        <f t="shared" si="16"/>
        <v>0</v>
      </c>
      <c r="K143" s="13">
        <f>K144</f>
        <v>222.7</v>
      </c>
    </row>
    <row r="144" spans="1:11" ht="25.5" x14ac:dyDescent="0.25">
      <c r="A144" s="27" t="s">
        <v>73</v>
      </c>
      <c r="B144" s="14" t="s">
        <v>49</v>
      </c>
      <c r="C144" s="14" t="s">
        <v>94</v>
      </c>
      <c r="D144" s="14" t="s">
        <v>67</v>
      </c>
      <c r="E144" s="14" t="s">
        <v>57</v>
      </c>
      <c r="F144" s="14" t="s">
        <v>44</v>
      </c>
      <c r="G144" s="14" t="s">
        <v>116</v>
      </c>
      <c r="H144" s="14" t="s">
        <v>59</v>
      </c>
      <c r="I144" s="13">
        <v>222.7</v>
      </c>
      <c r="J144" s="113">
        <f t="shared" si="16"/>
        <v>0</v>
      </c>
      <c r="K144" s="13">
        <v>222.7</v>
      </c>
    </row>
    <row r="145" spans="1:11" x14ac:dyDescent="0.25">
      <c r="A145" s="82" t="s">
        <v>169</v>
      </c>
      <c r="B145" s="16" t="s">
        <v>49</v>
      </c>
      <c r="C145" s="16" t="s">
        <v>167</v>
      </c>
      <c r="D145" s="16" t="s">
        <v>45</v>
      </c>
      <c r="E145" s="16" t="s">
        <v>48</v>
      </c>
      <c r="F145" s="16" t="s">
        <v>48</v>
      </c>
      <c r="G145" s="16" t="s">
        <v>76</v>
      </c>
      <c r="H145" s="16" t="s">
        <v>46</v>
      </c>
      <c r="I145" s="12">
        <f>I146</f>
        <v>279</v>
      </c>
      <c r="J145" s="112">
        <f t="shared" si="16"/>
        <v>0</v>
      </c>
      <c r="K145" s="12">
        <f>K146</f>
        <v>279</v>
      </c>
    </row>
    <row r="146" spans="1:11" ht="64.5" x14ac:dyDescent="0.25">
      <c r="A146" s="74" t="s">
        <v>155</v>
      </c>
      <c r="B146" s="14" t="s">
        <v>49</v>
      </c>
      <c r="C146" s="14" t="s">
        <v>167</v>
      </c>
      <c r="D146" s="14" t="s">
        <v>45</v>
      </c>
      <c r="E146" s="14" t="s">
        <v>48</v>
      </c>
      <c r="F146" s="14" t="s">
        <v>45</v>
      </c>
      <c r="G146" s="14" t="s">
        <v>76</v>
      </c>
      <c r="H146" s="14" t="s">
        <v>46</v>
      </c>
      <c r="I146" s="13">
        <f t="shared" ref="I146:K149" si="17">I147</f>
        <v>279</v>
      </c>
      <c r="J146" s="113">
        <f t="shared" si="16"/>
        <v>0</v>
      </c>
      <c r="K146" s="13">
        <f t="shared" si="17"/>
        <v>279</v>
      </c>
    </row>
    <row r="147" spans="1:11" ht="26.25" x14ac:dyDescent="0.25">
      <c r="A147" s="74" t="s">
        <v>102</v>
      </c>
      <c r="B147" s="14" t="s">
        <v>49</v>
      </c>
      <c r="C147" s="14" t="s">
        <v>167</v>
      </c>
      <c r="D147" s="14" t="s">
        <v>88</v>
      </c>
      <c r="E147" s="14" t="s">
        <v>60</v>
      </c>
      <c r="F147" s="14" t="s">
        <v>45</v>
      </c>
      <c r="G147" s="14" t="s">
        <v>76</v>
      </c>
      <c r="H147" s="14" t="s">
        <v>46</v>
      </c>
      <c r="I147" s="13">
        <f t="shared" si="17"/>
        <v>279</v>
      </c>
      <c r="J147" s="113">
        <f t="shared" si="16"/>
        <v>0</v>
      </c>
      <c r="K147" s="13">
        <f t="shared" si="17"/>
        <v>279</v>
      </c>
    </row>
    <row r="148" spans="1:11" ht="26.25" x14ac:dyDescent="0.25">
      <c r="A148" s="74" t="s">
        <v>168</v>
      </c>
      <c r="B148" s="14" t="s">
        <v>49</v>
      </c>
      <c r="C148" s="14" t="s">
        <v>167</v>
      </c>
      <c r="D148" s="14" t="s">
        <v>88</v>
      </c>
      <c r="E148" s="14" t="s">
        <v>60</v>
      </c>
      <c r="F148" s="14" t="s">
        <v>44</v>
      </c>
      <c r="G148" s="14" t="s">
        <v>76</v>
      </c>
      <c r="H148" s="14" t="s">
        <v>46</v>
      </c>
      <c r="I148" s="13">
        <f t="shared" si="17"/>
        <v>279</v>
      </c>
      <c r="J148" s="113">
        <f t="shared" si="16"/>
        <v>0</v>
      </c>
      <c r="K148" s="13">
        <f t="shared" si="17"/>
        <v>279</v>
      </c>
    </row>
    <row r="149" spans="1:11" ht="63" customHeight="1" x14ac:dyDescent="0.25">
      <c r="A149" s="74" t="s">
        <v>140</v>
      </c>
      <c r="B149" s="14" t="s">
        <v>49</v>
      </c>
      <c r="C149" s="14" t="s">
        <v>167</v>
      </c>
      <c r="D149" s="14" t="s">
        <v>88</v>
      </c>
      <c r="E149" s="14" t="s">
        <v>60</v>
      </c>
      <c r="F149" s="14" t="s">
        <v>44</v>
      </c>
      <c r="G149" s="14" t="s">
        <v>139</v>
      </c>
      <c r="H149" s="14" t="s">
        <v>46</v>
      </c>
      <c r="I149" s="13">
        <f t="shared" si="17"/>
        <v>279</v>
      </c>
      <c r="J149" s="113">
        <f t="shared" si="16"/>
        <v>0</v>
      </c>
      <c r="K149" s="13">
        <f t="shared" si="17"/>
        <v>279</v>
      </c>
    </row>
    <row r="150" spans="1:11" x14ac:dyDescent="0.25">
      <c r="A150" s="74" t="s">
        <v>40</v>
      </c>
      <c r="B150" s="14" t="s">
        <v>49</v>
      </c>
      <c r="C150" s="14" t="s">
        <v>167</v>
      </c>
      <c r="D150" s="14" t="s">
        <v>88</v>
      </c>
      <c r="E150" s="14" t="s">
        <v>60</v>
      </c>
      <c r="F150" s="14" t="s">
        <v>44</v>
      </c>
      <c r="G150" s="14" t="s">
        <v>139</v>
      </c>
      <c r="H150" s="14" t="s">
        <v>124</v>
      </c>
      <c r="I150" s="13">
        <f>I151</f>
        <v>279</v>
      </c>
      <c r="J150" s="113">
        <f t="shared" si="16"/>
        <v>0</v>
      </c>
      <c r="K150" s="13">
        <f>K151</f>
        <v>279</v>
      </c>
    </row>
    <row r="151" spans="1:11" x14ac:dyDescent="0.25">
      <c r="A151" s="81" t="s">
        <v>70</v>
      </c>
      <c r="B151" s="14" t="s">
        <v>49</v>
      </c>
      <c r="C151" s="14" t="s">
        <v>167</v>
      </c>
      <c r="D151" s="14" t="s">
        <v>88</v>
      </c>
      <c r="E151" s="14" t="s">
        <v>60</v>
      </c>
      <c r="F151" s="14" t="s">
        <v>44</v>
      </c>
      <c r="G151" s="14" t="s">
        <v>139</v>
      </c>
      <c r="H151" s="14" t="s">
        <v>125</v>
      </c>
      <c r="I151" s="13">
        <v>279</v>
      </c>
      <c r="J151" s="113">
        <f t="shared" si="16"/>
        <v>0</v>
      </c>
      <c r="K151" s="13">
        <v>279</v>
      </c>
    </row>
    <row r="152" spans="1:11" x14ac:dyDescent="0.25">
      <c r="A152" s="43" t="s">
        <v>31</v>
      </c>
      <c r="B152" s="44" t="s">
        <v>54</v>
      </c>
      <c r="C152" s="44" t="s">
        <v>45</v>
      </c>
      <c r="D152" s="44" t="s">
        <v>45</v>
      </c>
      <c r="E152" s="44" t="s">
        <v>48</v>
      </c>
      <c r="F152" s="44" t="s">
        <v>45</v>
      </c>
      <c r="G152" s="44" t="s">
        <v>76</v>
      </c>
      <c r="H152" s="44" t="s">
        <v>46</v>
      </c>
      <c r="I152" s="20">
        <f>I153+I170+I191</f>
        <v>13528.4</v>
      </c>
      <c r="J152" s="111">
        <f t="shared" si="16"/>
        <v>-169</v>
      </c>
      <c r="K152" s="20">
        <f>K153+K170+K191</f>
        <v>13359.4</v>
      </c>
    </row>
    <row r="153" spans="1:11" x14ac:dyDescent="0.25">
      <c r="A153" s="28" t="s">
        <v>32</v>
      </c>
      <c r="B153" s="37" t="s">
        <v>54</v>
      </c>
      <c r="C153" s="37" t="s">
        <v>44</v>
      </c>
      <c r="D153" s="37" t="s">
        <v>45</v>
      </c>
      <c r="E153" s="37" t="s">
        <v>48</v>
      </c>
      <c r="F153" s="37" t="s">
        <v>45</v>
      </c>
      <c r="G153" s="37" t="s">
        <v>76</v>
      </c>
      <c r="H153" s="37" t="s">
        <v>46</v>
      </c>
      <c r="I153" s="12">
        <f>I154+I160+I165</f>
        <v>2363.1999999999998</v>
      </c>
      <c r="J153" s="117">
        <f t="shared" si="16"/>
        <v>0</v>
      </c>
      <c r="K153" s="12">
        <f>K154+K160+K165</f>
        <v>2363.1999999999998</v>
      </c>
    </row>
    <row r="154" spans="1:11" ht="51.75" x14ac:dyDescent="0.25">
      <c r="A154" s="30" t="s">
        <v>170</v>
      </c>
      <c r="B154" s="38" t="s">
        <v>54</v>
      </c>
      <c r="C154" s="38" t="s">
        <v>44</v>
      </c>
      <c r="D154" s="38" t="s">
        <v>52</v>
      </c>
      <c r="E154" s="38" t="s">
        <v>48</v>
      </c>
      <c r="F154" s="38" t="s">
        <v>45</v>
      </c>
      <c r="G154" s="38" t="s">
        <v>76</v>
      </c>
      <c r="H154" s="38" t="s">
        <v>46</v>
      </c>
      <c r="I154" s="25">
        <f>I155</f>
        <v>447.7</v>
      </c>
      <c r="J154" s="116">
        <f t="shared" si="16"/>
        <v>0</v>
      </c>
      <c r="K154" s="25">
        <f>K155</f>
        <v>447.7</v>
      </c>
    </row>
    <row r="155" spans="1:11" ht="26.25" x14ac:dyDescent="0.25">
      <c r="A155" s="30" t="s">
        <v>61</v>
      </c>
      <c r="B155" s="38" t="s">
        <v>54</v>
      </c>
      <c r="C155" s="38" t="s">
        <v>44</v>
      </c>
      <c r="D155" s="38" t="s">
        <v>52</v>
      </c>
      <c r="E155" s="38" t="s">
        <v>57</v>
      </c>
      <c r="F155" s="38" t="s">
        <v>45</v>
      </c>
      <c r="G155" s="38" t="s">
        <v>76</v>
      </c>
      <c r="H155" s="38" t="s">
        <v>46</v>
      </c>
      <c r="I155" s="25">
        <f t="shared" ref="I155:K157" si="18">I156</f>
        <v>447.7</v>
      </c>
      <c r="J155" s="118">
        <f t="shared" si="16"/>
        <v>0</v>
      </c>
      <c r="K155" s="25">
        <f t="shared" si="18"/>
        <v>447.7</v>
      </c>
    </row>
    <row r="156" spans="1:11" ht="25.5" x14ac:dyDescent="0.25">
      <c r="A156" s="31" t="s">
        <v>117</v>
      </c>
      <c r="B156" s="38" t="s">
        <v>54</v>
      </c>
      <c r="C156" s="38" t="s">
        <v>44</v>
      </c>
      <c r="D156" s="38" t="s">
        <v>52</v>
      </c>
      <c r="E156" s="38" t="s">
        <v>57</v>
      </c>
      <c r="F156" s="38" t="s">
        <v>47</v>
      </c>
      <c r="G156" s="38" t="s">
        <v>76</v>
      </c>
      <c r="H156" s="38" t="s">
        <v>46</v>
      </c>
      <c r="I156" s="25">
        <f t="shared" si="18"/>
        <v>447.7</v>
      </c>
      <c r="J156" s="118">
        <f t="shared" si="16"/>
        <v>0</v>
      </c>
      <c r="K156" s="25">
        <f t="shared" si="18"/>
        <v>447.7</v>
      </c>
    </row>
    <row r="157" spans="1:11" ht="38.25" x14ac:dyDescent="0.25">
      <c r="A157" s="31" t="s">
        <v>172</v>
      </c>
      <c r="B157" s="38" t="s">
        <v>54</v>
      </c>
      <c r="C157" s="38" t="s">
        <v>44</v>
      </c>
      <c r="D157" s="38" t="s">
        <v>52</v>
      </c>
      <c r="E157" s="38" t="s">
        <v>57</v>
      </c>
      <c r="F157" s="38" t="s">
        <v>47</v>
      </c>
      <c r="G157" s="38" t="s">
        <v>93</v>
      </c>
      <c r="H157" s="38" t="s">
        <v>46</v>
      </c>
      <c r="I157" s="25">
        <f t="shared" si="18"/>
        <v>447.7</v>
      </c>
      <c r="J157" s="118">
        <f t="shared" si="16"/>
        <v>0</v>
      </c>
      <c r="K157" s="25">
        <f t="shared" si="18"/>
        <v>447.7</v>
      </c>
    </row>
    <row r="158" spans="1:11" ht="25.5" x14ac:dyDescent="0.25">
      <c r="A158" s="47" t="s">
        <v>128</v>
      </c>
      <c r="B158" s="38" t="s">
        <v>54</v>
      </c>
      <c r="C158" s="38" t="s">
        <v>44</v>
      </c>
      <c r="D158" s="38" t="s">
        <v>52</v>
      </c>
      <c r="E158" s="38" t="s">
        <v>57</v>
      </c>
      <c r="F158" s="38" t="s">
        <v>47</v>
      </c>
      <c r="G158" s="38" t="s">
        <v>93</v>
      </c>
      <c r="H158" s="38" t="s">
        <v>58</v>
      </c>
      <c r="I158" s="25">
        <f>I159</f>
        <v>447.7</v>
      </c>
      <c r="J158" s="118">
        <f t="shared" si="16"/>
        <v>0</v>
      </c>
      <c r="K158" s="25">
        <f>K159</f>
        <v>447.7</v>
      </c>
    </row>
    <row r="159" spans="1:11" ht="25.5" x14ac:dyDescent="0.25">
      <c r="A159" s="27" t="s">
        <v>73</v>
      </c>
      <c r="B159" s="38" t="s">
        <v>54</v>
      </c>
      <c r="C159" s="38" t="s">
        <v>44</v>
      </c>
      <c r="D159" s="38" t="s">
        <v>52</v>
      </c>
      <c r="E159" s="38" t="s">
        <v>57</v>
      </c>
      <c r="F159" s="38" t="s">
        <v>47</v>
      </c>
      <c r="G159" s="38" t="s">
        <v>93</v>
      </c>
      <c r="H159" s="38" t="s">
        <v>59</v>
      </c>
      <c r="I159" s="25">
        <v>447.7</v>
      </c>
      <c r="J159" s="118">
        <f t="shared" si="16"/>
        <v>0</v>
      </c>
      <c r="K159" s="25">
        <v>447.7</v>
      </c>
    </row>
    <row r="160" spans="1:11" ht="26.25" x14ac:dyDescent="0.25">
      <c r="A160" s="30" t="s">
        <v>33</v>
      </c>
      <c r="B160" s="52" t="s">
        <v>54</v>
      </c>
      <c r="C160" s="52" t="s">
        <v>44</v>
      </c>
      <c r="D160" s="52" t="s">
        <v>52</v>
      </c>
      <c r="E160" s="52" t="s">
        <v>65</v>
      </c>
      <c r="F160" s="52" t="s">
        <v>45</v>
      </c>
      <c r="G160" s="52" t="s">
        <v>76</v>
      </c>
      <c r="H160" s="52" t="s">
        <v>46</v>
      </c>
      <c r="I160" s="25">
        <f t="shared" ref="I160:K162" si="19">I161</f>
        <v>876</v>
      </c>
      <c r="J160" s="119">
        <f t="shared" si="16"/>
        <v>0</v>
      </c>
      <c r="K160" s="25">
        <f t="shared" si="19"/>
        <v>876</v>
      </c>
    </row>
    <row r="161" spans="1:11" ht="51.75" x14ac:dyDescent="0.25">
      <c r="A161" s="30" t="s">
        <v>171</v>
      </c>
      <c r="B161" s="39" t="s">
        <v>54</v>
      </c>
      <c r="C161" s="39" t="s">
        <v>44</v>
      </c>
      <c r="D161" s="39" t="s">
        <v>52</v>
      </c>
      <c r="E161" s="39" t="s">
        <v>65</v>
      </c>
      <c r="F161" s="39" t="s">
        <v>49</v>
      </c>
      <c r="G161" s="39" t="s">
        <v>76</v>
      </c>
      <c r="H161" s="39" t="s">
        <v>46</v>
      </c>
      <c r="I161" s="25">
        <f t="shared" si="19"/>
        <v>876</v>
      </c>
      <c r="J161" s="116">
        <f t="shared" si="16"/>
        <v>0</v>
      </c>
      <c r="K161" s="25">
        <f t="shared" si="19"/>
        <v>876</v>
      </c>
    </row>
    <row r="162" spans="1:11" ht="39" x14ac:dyDescent="0.25">
      <c r="A162" s="30" t="s">
        <v>172</v>
      </c>
      <c r="B162" s="39" t="s">
        <v>54</v>
      </c>
      <c r="C162" s="39" t="s">
        <v>44</v>
      </c>
      <c r="D162" s="39" t="s">
        <v>52</v>
      </c>
      <c r="E162" s="39" t="s">
        <v>65</v>
      </c>
      <c r="F162" s="39" t="s">
        <v>49</v>
      </c>
      <c r="G162" s="39" t="s">
        <v>93</v>
      </c>
      <c r="H162" s="39" t="s">
        <v>46</v>
      </c>
      <c r="I162" s="25">
        <f t="shared" si="19"/>
        <v>876</v>
      </c>
      <c r="J162" s="116">
        <f t="shared" si="16"/>
        <v>0</v>
      </c>
      <c r="K162" s="25">
        <f t="shared" si="19"/>
        <v>876</v>
      </c>
    </row>
    <row r="163" spans="1:11" x14ac:dyDescent="0.25">
      <c r="A163" s="19" t="s">
        <v>13</v>
      </c>
      <c r="B163" s="39" t="s">
        <v>54</v>
      </c>
      <c r="C163" s="39" t="s">
        <v>44</v>
      </c>
      <c r="D163" s="39" t="s">
        <v>52</v>
      </c>
      <c r="E163" s="39" t="s">
        <v>65</v>
      </c>
      <c r="F163" s="39" t="s">
        <v>49</v>
      </c>
      <c r="G163" s="39" t="s">
        <v>93</v>
      </c>
      <c r="H163" s="39" t="s">
        <v>63</v>
      </c>
      <c r="I163" s="25">
        <f>I164</f>
        <v>876</v>
      </c>
      <c r="J163" s="116">
        <f t="shared" si="16"/>
        <v>0</v>
      </c>
      <c r="K163" s="25">
        <f>K164</f>
        <v>876</v>
      </c>
    </row>
    <row r="164" spans="1:11" ht="51.75" x14ac:dyDescent="0.25">
      <c r="A164" s="30" t="s">
        <v>137</v>
      </c>
      <c r="B164" s="39" t="s">
        <v>54</v>
      </c>
      <c r="C164" s="39" t="s">
        <v>44</v>
      </c>
      <c r="D164" s="39" t="s">
        <v>52</v>
      </c>
      <c r="E164" s="39" t="s">
        <v>65</v>
      </c>
      <c r="F164" s="39" t="s">
        <v>49</v>
      </c>
      <c r="G164" s="39" t="s">
        <v>93</v>
      </c>
      <c r="H164" s="39" t="s">
        <v>118</v>
      </c>
      <c r="I164" s="25">
        <v>876</v>
      </c>
      <c r="J164" s="116">
        <f t="shared" si="16"/>
        <v>0</v>
      </c>
      <c r="K164" s="25">
        <v>876</v>
      </c>
    </row>
    <row r="165" spans="1:11" ht="25.5" x14ac:dyDescent="0.25">
      <c r="A165" s="27" t="s">
        <v>173</v>
      </c>
      <c r="B165" s="83" t="s">
        <v>54</v>
      </c>
      <c r="C165" s="72" t="s">
        <v>44</v>
      </c>
      <c r="D165" s="72" t="s">
        <v>52</v>
      </c>
      <c r="E165" s="75" t="s">
        <v>174</v>
      </c>
      <c r="F165" s="75" t="s">
        <v>45</v>
      </c>
      <c r="G165" s="75" t="s">
        <v>76</v>
      </c>
      <c r="H165" s="72" t="s">
        <v>46</v>
      </c>
      <c r="I165" s="25">
        <f t="shared" ref="I165:K167" si="20">I166</f>
        <v>1039.5</v>
      </c>
      <c r="J165" s="115">
        <f t="shared" si="16"/>
        <v>0</v>
      </c>
      <c r="K165" s="25">
        <f t="shared" si="20"/>
        <v>1039.5</v>
      </c>
    </row>
    <row r="166" spans="1:11" ht="25.5" x14ac:dyDescent="0.25">
      <c r="A166" s="27" t="s">
        <v>175</v>
      </c>
      <c r="B166" s="83" t="s">
        <v>54</v>
      </c>
      <c r="C166" s="72" t="s">
        <v>44</v>
      </c>
      <c r="D166" s="72" t="s">
        <v>52</v>
      </c>
      <c r="E166" s="75" t="s">
        <v>174</v>
      </c>
      <c r="F166" s="75" t="s">
        <v>47</v>
      </c>
      <c r="G166" s="75" t="s">
        <v>76</v>
      </c>
      <c r="H166" s="72" t="s">
        <v>46</v>
      </c>
      <c r="I166" s="25">
        <f t="shared" si="20"/>
        <v>1039.5</v>
      </c>
      <c r="J166" s="115">
        <f t="shared" si="16"/>
        <v>0</v>
      </c>
      <c r="K166" s="25">
        <f t="shared" si="20"/>
        <v>1039.5</v>
      </c>
    </row>
    <row r="167" spans="1:11" ht="38.25" x14ac:dyDescent="0.25">
      <c r="A167" s="27" t="s">
        <v>172</v>
      </c>
      <c r="B167" s="83" t="s">
        <v>54</v>
      </c>
      <c r="C167" s="72" t="s">
        <v>44</v>
      </c>
      <c r="D167" s="72" t="s">
        <v>52</v>
      </c>
      <c r="E167" s="75" t="s">
        <v>174</v>
      </c>
      <c r="F167" s="75" t="s">
        <v>47</v>
      </c>
      <c r="G167" s="75" t="s">
        <v>93</v>
      </c>
      <c r="H167" s="72" t="s">
        <v>46</v>
      </c>
      <c r="I167" s="25">
        <f t="shared" si="20"/>
        <v>1039.5</v>
      </c>
      <c r="J167" s="115">
        <f t="shared" si="16"/>
        <v>0</v>
      </c>
      <c r="K167" s="25">
        <f t="shared" si="20"/>
        <v>1039.5</v>
      </c>
    </row>
    <row r="168" spans="1:11" ht="25.5" x14ac:dyDescent="0.25">
      <c r="A168" s="47" t="s">
        <v>128</v>
      </c>
      <c r="B168" s="83" t="s">
        <v>54</v>
      </c>
      <c r="C168" s="72" t="s">
        <v>44</v>
      </c>
      <c r="D168" s="72" t="s">
        <v>52</v>
      </c>
      <c r="E168" s="75" t="s">
        <v>174</v>
      </c>
      <c r="F168" s="75" t="s">
        <v>47</v>
      </c>
      <c r="G168" s="75" t="s">
        <v>93</v>
      </c>
      <c r="H168" s="72" t="s">
        <v>58</v>
      </c>
      <c r="I168" s="25">
        <f>I169</f>
        <v>1039.5</v>
      </c>
      <c r="J168" s="115">
        <f t="shared" si="16"/>
        <v>0</v>
      </c>
      <c r="K168" s="25">
        <f>K169</f>
        <v>1039.5</v>
      </c>
    </row>
    <row r="169" spans="1:11" ht="25.5" x14ac:dyDescent="0.25">
      <c r="A169" s="27" t="s">
        <v>73</v>
      </c>
      <c r="B169" s="83" t="s">
        <v>54</v>
      </c>
      <c r="C169" s="72" t="s">
        <v>44</v>
      </c>
      <c r="D169" s="72" t="s">
        <v>52</v>
      </c>
      <c r="E169" s="75" t="s">
        <v>174</v>
      </c>
      <c r="F169" s="75" t="s">
        <v>47</v>
      </c>
      <c r="G169" s="75" t="s">
        <v>93</v>
      </c>
      <c r="H169" s="72" t="s">
        <v>59</v>
      </c>
      <c r="I169" s="25">
        <v>1039.5</v>
      </c>
      <c r="J169" s="115">
        <f t="shared" si="16"/>
        <v>0</v>
      </c>
      <c r="K169" s="25">
        <v>1039.5</v>
      </c>
    </row>
    <row r="170" spans="1:11" x14ac:dyDescent="0.25">
      <c r="A170" s="26" t="s">
        <v>34</v>
      </c>
      <c r="B170" s="16" t="s">
        <v>54</v>
      </c>
      <c r="C170" s="16" t="s">
        <v>47</v>
      </c>
      <c r="D170" s="16" t="s">
        <v>45</v>
      </c>
      <c r="E170" s="16" t="s">
        <v>48</v>
      </c>
      <c r="F170" s="16" t="s">
        <v>45</v>
      </c>
      <c r="G170" s="16" t="s">
        <v>76</v>
      </c>
      <c r="H170" s="16" t="s">
        <v>46</v>
      </c>
      <c r="I170" s="12">
        <f>I171+I185</f>
        <v>9104.1</v>
      </c>
      <c r="J170" s="112">
        <f t="shared" si="16"/>
        <v>0</v>
      </c>
      <c r="K170" s="12">
        <f>K171+K185</f>
        <v>9104.1</v>
      </c>
    </row>
    <row r="171" spans="1:11" ht="51" x14ac:dyDescent="0.25">
      <c r="A171" s="11" t="s">
        <v>170</v>
      </c>
      <c r="B171" s="39" t="s">
        <v>54</v>
      </c>
      <c r="C171" s="39" t="s">
        <v>47</v>
      </c>
      <c r="D171" s="39" t="s">
        <v>52</v>
      </c>
      <c r="E171" s="39" t="s">
        <v>48</v>
      </c>
      <c r="F171" s="39" t="s">
        <v>45</v>
      </c>
      <c r="G171" s="39" t="s">
        <v>76</v>
      </c>
      <c r="H171" s="39" t="s">
        <v>46</v>
      </c>
      <c r="I171" s="25">
        <f>I172+I180</f>
        <v>2664.7000000000003</v>
      </c>
      <c r="J171" s="116">
        <f t="shared" si="16"/>
        <v>0</v>
      </c>
      <c r="K171" s="25">
        <f>K172+K180</f>
        <v>2664.7000000000003</v>
      </c>
    </row>
    <row r="172" spans="1:11" ht="25.5" x14ac:dyDescent="0.25">
      <c r="A172" s="11" t="s">
        <v>72</v>
      </c>
      <c r="B172" s="39" t="s">
        <v>54</v>
      </c>
      <c r="C172" s="39" t="s">
        <v>47</v>
      </c>
      <c r="D172" s="39" t="s">
        <v>52</v>
      </c>
      <c r="E172" s="39" t="s">
        <v>50</v>
      </c>
      <c r="F172" s="39" t="s">
        <v>45</v>
      </c>
      <c r="G172" s="39" t="s">
        <v>76</v>
      </c>
      <c r="H172" s="39" t="s">
        <v>46</v>
      </c>
      <c r="I172" s="25">
        <f t="shared" ref="I172:K172" si="21">I173</f>
        <v>315.8</v>
      </c>
      <c r="J172" s="116">
        <f t="shared" si="16"/>
        <v>0</v>
      </c>
      <c r="K172" s="25">
        <f t="shared" si="21"/>
        <v>315.8</v>
      </c>
    </row>
    <row r="173" spans="1:11" ht="38.25" x14ac:dyDescent="0.25">
      <c r="A173" s="11" t="s">
        <v>119</v>
      </c>
      <c r="B173" s="39" t="s">
        <v>54</v>
      </c>
      <c r="C173" s="39" t="s">
        <v>47</v>
      </c>
      <c r="D173" s="39" t="s">
        <v>52</v>
      </c>
      <c r="E173" s="39" t="s">
        <v>50</v>
      </c>
      <c r="F173" s="39" t="s">
        <v>47</v>
      </c>
      <c r="G173" s="39" t="s">
        <v>76</v>
      </c>
      <c r="H173" s="39" t="s">
        <v>46</v>
      </c>
      <c r="I173" s="25">
        <f>I174+I177</f>
        <v>315.8</v>
      </c>
      <c r="J173" s="116">
        <f t="shared" si="16"/>
        <v>0</v>
      </c>
      <c r="K173" s="25">
        <f>K174+K177</f>
        <v>315.8</v>
      </c>
    </row>
    <row r="174" spans="1:11" ht="77.25" x14ac:dyDescent="0.25">
      <c r="A174" s="19" t="s">
        <v>177</v>
      </c>
      <c r="B174" s="39" t="s">
        <v>54</v>
      </c>
      <c r="C174" s="39" t="s">
        <v>47</v>
      </c>
      <c r="D174" s="39" t="s">
        <v>52</v>
      </c>
      <c r="E174" s="39" t="s">
        <v>50</v>
      </c>
      <c r="F174" s="39" t="s">
        <v>47</v>
      </c>
      <c r="G174" s="75" t="s">
        <v>176</v>
      </c>
      <c r="H174" s="39" t="s">
        <v>46</v>
      </c>
      <c r="I174" s="25">
        <f>I175</f>
        <v>15.8</v>
      </c>
      <c r="J174" s="116">
        <f t="shared" si="16"/>
        <v>0</v>
      </c>
      <c r="K174" s="25">
        <f>K175</f>
        <v>15.8</v>
      </c>
    </row>
    <row r="175" spans="1:11" ht="25.5" x14ac:dyDescent="0.25">
      <c r="A175" s="47" t="s">
        <v>128</v>
      </c>
      <c r="B175" s="39" t="s">
        <v>54</v>
      </c>
      <c r="C175" s="39" t="s">
        <v>47</v>
      </c>
      <c r="D175" s="39" t="s">
        <v>52</v>
      </c>
      <c r="E175" s="39" t="s">
        <v>50</v>
      </c>
      <c r="F175" s="39" t="s">
        <v>47</v>
      </c>
      <c r="G175" s="75" t="s">
        <v>176</v>
      </c>
      <c r="H175" s="39" t="s">
        <v>58</v>
      </c>
      <c r="I175" s="25">
        <f>I176</f>
        <v>15.8</v>
      </c>
      <c r="J175" s="116">
        <f t="shared" si="16"/>
        <v>0</v>
      </c>
      <c r="K175" s="25">
        <f>K176</f>
        <v>15.8</v>
      </c>
    </row>
    <row r="176" spans="1:11" ht="25.5" x14ac:dyDescent="0.25">
      <c r="A176" s="27" t="s">
        <v>73</v>
      </c>
      <c r="B176" s="39" t="s">
        <v>54</v>
      </c>
      <c r="C176" s="39" t="s">
        <v>47</v>
      </c>
      <c r="D176" s="39" t="s">
        <v>52</v>
      </c>
      <c r="E176" s="39" t="s">
        <v>50</v>
      </c>
      <c r="F176" s="39" t="s">
        <v>47</v>
      </c>
      <c r="G176" s="75" t="s">
        <v>176</v>
      </c>
      <c r="H176" s="39" t="s">
        <v>59</v>
      </c>
      <c r="I176" s="25">
        <v>15.8</v>
      </c>
      <c r="J176" s="116">
        <f t="shared" si="16"/>
        <v>0</v>
      </c>
      <c r="K176" s="25">
        <v>15.8</v>
      </c>
    </row>
    <row r="177" spans="1:11" ht="64.5" x14ac:dyDescent="0.25">
      <c r="A177" s="74" t="s">
        <v>199</v>
      </c>
      <c r="B177" s="76" t="s">
        <v>54</v>
      </c>
      <c r="C177" s="75" t="s">
        <v>47</v>
      </c>
      <c r="D177" s="75" t="s">
        <v>52</v>
      </c>
      <c r="E177" s="75" t="s">
        <v>50</v>
      </c>
      <c r="F177" s="75" t="s">
        <v>47</v>
      </c>
      <c r="G177" s="75" t="s">
        <v>135</v>
      </c>
      <c r="H177" s="39" t="s">
        <v>46</v>
      </c>
      <c r="I177" s="25">
        <f>I178</f>
        <v>300</v>
      </c>
      <c r="J177" s="116">
        <f t="shared" si="16"/>
        <v>0</v>
      </c>
      <c r="K177" s="25">
        <f>K178</f>
        <v>300</v>
      </c>
    </row>
    <row r="178" spans="1:11" ht="25.5" x14ac:dyDescent="0.25">
      <c r="A178" s="47" t="s">
        <v>128</v>
      </c>
      <c r="B178" s="76" t="s">
        <v>54</v>
      </c>
      <c r="C178" s="75" t="s">
        <v>47</v>
      </c>
      <c r="D178" s="75" t="s">
        <v>52</v>
      </c>
      <c r="E178" s="75" t="s">
        <v>50</v>
      </c>
      <c r="F178" s="75" t="s">
        <v>47</v>
      </c>
      <c r="G178" s="75" t="s">
        <v>135</v>
      </c>
      <c r="H178" s="39" t="s">
        <v>58</v>
      </c>
      <c r="I178" s="25">
        <f>I179</f>
        <v>300</v>
      </c>
      <c r="J178" s="116">
        <f t="shared" si="16"/>
        <v>0</v>
      </c>
      <c r="K178" s="25">
        <f>K179</f>
        <v>300</v>
      </c>
    </row>
    <row r="179" spans="1:11" ht="25.5" x14ac:dyDescent="0.25">
      <c r="A179" s="27" t="s">
        <v>73</v>
      </c>
      <c r="B179" s="76" t="s">
        <v>54</v>
      </c>
      <c r="C179" s="75" t="s">
        <v>47</v>
      </c>
      <c r="D179" s="75" t="s">
        <v>52</v>
      </c>
      <c r="E179" s="75" t="s">
        <v>50</v>
      </c>
      <c r="F179" s="75" t="s">
        <v>47</v>
      </c>
      <c r="G179" s="75" t="s">
        <v>135</v>
      </c>
      <c r="H179" s="39" t="s">
        <v>59</v>
      </c>
      <c r="I179" s="25">
        <v>300</v>
      </c>
      <c r="J179" s="116">
        <f t="shared" si="16"/>
        <v>0</v>
      </c>
      <c r="K179" s="25">
        <v>300</v>
      </c>
    </row>
    <row r="180" spans="1:11" ht="26.25" x14ac:dyDescent="0.25">
      <c r="A180" s="30" t="s">
        <v>33</v>
      </c>
      <c r="B180" s="52" t="s">
        <v>54</v>
      </c>
      <c r="C180" s="52" t="s">
        <v>47</v>
      </c>
      <c r="D180" s="52" t="s">
        <v>52</v>
      </c>
      <c r="E180" s="52" t="s">
        <v>65</v>
      </c>
      <c r="F180" s="52" t="s">
        <v>45</v>
      </c>
      <c r="G180" s="52" t="s">
        <v>76</v>
      </c>
      <c r="H180" s="52" t="s">
        <v>46</v>
      </c>
      <c r="I180" s="25">
        <f t="shared" ref="I180:K181" si="22">I181</f>
        <v>2348.9</v>
      </c>
      <c r="J180" s="119">
        <f t="shared" si="16"/>
        <v>0</v>
      </c>
      <c r="K180" s="25">
        <f t="shared" si="22"/>
        <v>2348.9</v>
      </c>
    </row>
    <row r="181" spans="1:11" ht="51.75" x14ac:dyDescent="0.25">
      <c r="A181" s="30" t="s">
        <v>171</v>
      </c>
      <c r="B181" s="39" t="s">
        <v>54</v>
      </c>
      <c r="C181" s="39" t="s">
        <v>47</v>
      </c>
      <c r="D181" s="39" t="s">
        <v>52</v>
      </c>
      <c r="E181" s="39" t="s">
        <v>65</v>
      </c>
      <c r="F181" s="39" t="s">
        <v>49</v>
      </c>
      <c r="G181" s="39" t="s">
        <v>76</v>
      </c>
      <c r="H181" s="39" t="s">
        <v>46</v>
      </c>
      <c r="I181" s="25">
        <f t="shared" si="22"/>
        <v>2348.9</v>
      </c>
      <c r="J181" s="116">
        <f t="shared" si="16"/>
        <v>0</v>
      </c>
      <c r="K181" s="25">
        <f t="shared" si="22"/>
        <v>2348.9</v>
      </c>
    </row>
    <row r="182" spans="1:11" ht="39" x14ac:dyDescent="0.25">
      <c r="A182" s="30" t="s">
        <v>172</v>
      </c>
      <c r="B182" s="39" t="s">
        <v>54</v>
      </c>
      <c r="C182" s="39" t="s">
        <v>47</v>
      </c>
      <c r="D182" s="39" t="s">
        <v>52</v>
      </c>
      <c r="E182" s="39" t="s">
        <v>65</v>
      </c>
      <c r="F182" s="39" t="s">
        <v>49</v>
      </c>
      <c r="G182" s="39" t="s">
        <v>93</v>
      </c>
      <c r="H182" s="39" t="s">
        <v>46</v>
      </c>
      <c r="I182" s="25">
        <f>I183</f>
        <v>2348.9</v>
      </c>
      <c r="J182" s="116">
        <f t="shared" si="16"/>
        <v>0</v>
      </c>
      <c r="K182" s="25">
        <f>K183</f>
        <v>2348.9</v>
      </c>
    </row>
    <row r="183" spans="1:11" x14ac:dyDescent="0.25">
      <c r="A183" s="19" t="s">
        <v>13</v>
      </c>
      <c r="B183" s="39" t="s">
        <v>54</v>
      </c>
      <c r="C183" s="39" t="s">
        <v>47</v>
      </c>
      <c r="D183" s="39" t="s">
        <v>52</v>
      </c>
      <c r="E183" s="39" t="s">
        <v>65</v>
      </c>
      <c r="F183" s="39" t="s">
        <v>49</v>
      </c>
      <c r="G183" s="39" t="s">
        <v>93</v>
      </c>
      <c r="H183" s="39" t="s">
        <v>63</v>
      </c>
      <c r="I183" s="25">
        <f>I184</f>
        <v>2348.9</v>
      </c>
      <c r="J183" s="116">
        <f t="shared" si="16"/>
        <v>0</v>
      </c>
      <c r="K183" s="25">
        <f>K184</f>
        <v>2348.9</v>
      </c>
    </row>
    <row r="184" spans="1:11" ht="51.75" x14ac:dyDescent="0.25">
      <c r="A184" s="30" t="s">
        <v>137</v>
      </c>
      <c r="B184" s="39" t="s">
        <v>54</v>
      </c>
      <c r="C184" s="39" t="s">
        <v>47</v>
      </c>
      <c r="D184" s="39" t="s">
        <v>52</v>
      </c>
      <c r="E184" s="39" t="s">
        <v>65</v>
      </c>
      <c r="F184" s="39" t="s">
        <v>49</v>
      </c>
      <c r="G184" s="39" t="s">
        <v>93</v>
      </c>
      <c r="H184" s="39" t="s">
        <v>118</v>
      </c>
      <c r="I184" s="25">
        <v>2348.9</v>
      </c>
      <c r="J184" s="116">
        <f t="shared" si="16"/>
        <v>0</v>
      </c>
      <c r="K184" s="25">
        <v>2348.9</v>
      </c>
    </row>
    <row r="185" spans="1:11" ht="64.5" x14ac:dyDescent="0.25">
      <c r="A185" s="74" t="s">
        <v>155</v>
      </c>
      <c r="B185" s="86" t="s">
        <v>54</v>
      </c>
      <c r="C185" s="86" t="s">
        <v>47</v>
      </c>
      <c r="D185" s="72" t="s">
        <v>88</v>
      </c>
      <c r="E185" s="75" t="s">
        <v>48</v>
      </c>
      <c r="F185" s="75" t="s">
        <v>45</v>
      </c>
      <c r="G185" s="75" t="s">
        <v>76</v>
      </c>
      <c r="H185" s="86" t="s">
        <v>46</v>
      </c>
      <c r="I185" s="25">
        <f t="shared" ref="I185:K188" si="23">I186</f>
        <v>6439.4</v>
      </c>
      <c r="J185" s="120">
        <f t="shared" si="16"/>
        <v>0</v>
      </c>
      <c r="K185" s="25">
        <f t="shared" si="23"/>
        <v>6439.4</v>
      </c>
    </row>
    <row r="186" spans="1:11" ht="26.25" x14ac:dyDescent="0.25">
      <c r="A186" s="74" t="s">
        <v>102</v>
      </c>
      <c r="B186" s="84" t="s">
        <v>54</v>
      </c>
      <c r="C186" s="85" t="s">
        <v>47</v>
      </c>
      <c r="D186" s="72" t="s">
        <v>88</v>
      </c>
      <c r="E186" s="83" t="s">
        <v>60</v>
      </c>
      <c r="F186" s="83" t="s">
        <v>45</v>
      </c>
      <c r="G186" s="83" t="s">
        <v>76</v>
      </c>
      <c r="H186" s="14" t="s">
        <v>46</v>
      </c>
      <c r="I186" s="25">
        <f t="shared" si="23"/>
        <v>6439.4</v>
      </c>
      <c r="J186" s="113">
        <f t="shared" si="16"/>
        <v>0</v>
      </c>
      <c r="K186" s="25">
        <f t="shared" si="23"/>
        <v>6439.4</v>
      </c>
    </row>
    <row r="187" spans="1:11" ht="26.25" x14ac:dyDescent="0.25">
      <c r="A187" s="74" t="s">
        <v>168</v>
      </c>
      <c r="B187" s="84" t="s">
        <v>54</v>
      </c>
      <c r="C187" s="85" t="s">
        <v>47</v>
      </c>
      <c r="D187" s="72" t="s">
        <v>88</v>
      </c>
      <c r="E187" s="83" t="s">
        <v>60</v>
      </c>
      <c r="F187" s="83" t="s">
        <v>44</v>
      </c>
      <c r="G187" s="83" t="s">
        <v>76</v>
      </c>
      <c r="H187" s="14" t="s">
        <v>46</v>
      </c>
      <c r="I187" s="25">
        <f t="shared" si="23"/>
        <v>6439.4</v>
      </c>
      <c r="J187" s="113">
        <f t="shared" si="16"/>
        <v>0</v>
      </c>
      <c r="K187" s="25">
        <f t="shared" si="23"/>
        <v>6439.4</v>
      </c>
    </row>
    <row r="188" spans="1:11" ht="77.25" x14ac:dyDescent="0.25">
      <c r="A188" s="74" t="s">
        <v>140</v>
      </c>
      <c r="B188" s="84" t="s">
        <v>54</v>
      </c>
      <c r="C188" s="85" t="s">
        <v>47</v>
      </c>
      <c r="D188" s="72" t="s">
        <v>88</v>
      </c>
      <c r="E188" s="83" t="s">
        <v>60</v>
      </c>
      <c r="F188" s="83" t="s">
        <v>44</v>
      </c>
      <c r="G188" s="83" t="s">
        <v>139</v>
      </c>
      <c r="H188" s="14" t="s">
        <v>46</v>
      </c>
      <c r="I188" s="25">
        <f t="shared" si="23"/>
        <v>6439.4</v>
      </c>
      <c r="J188" s="113">
        <f t="shared" si="16"/>
        <v>0</v>
      </c>
      <c r="K188" s="25">
        <f t="shared" si="23"/>
        <v>6439.4</v>
      </c>
    </row>
    <row r="189" spans="1:11" x14ac:dyDescent="0.25">
      <c r="A189" s="74" t="s">
        <v>40</v>
      </c>
      <c r="B189" s="84" t="s">
        <v>54</v>
      </c>
      <c r="C189" s="85" t="s">
        <v>47</v>
      </c>
      <c r="D189" s="72" t="s">
        <v>88</v>
      </c>
      <c r="E189" s="83" t="s">
        <v>60</v>
      </c>
      <c r="F189" s="83" t="s">
        <v>44</v>
      </c>
      <c r="G189" s="83" t="s">
        <v>139</v>
      </c>
      <c r="H189" s="14" t="s">
        <v>124</v>
      </c>
      <c r="I189" s="25">
        <f>I190</f>
        <v>6439.4</v>
      </c>
      <c r="J189" s="113">
        <f t="shared" si="16"/>
        <v>0</v>
      </c>
      <c r="K189" s="25">
        <f>K190</f>
        <v>6439.4</v>
      </c>
    </row>
    <row r="190" spans="1:11" x14ac:dyDescent="0.25">
      <c r="A190" s="81" t="s">
        <v>70</v>
      </c>
      <c r="B190" s="84" t="s">
        <v>54</v>
      </c>
      <c r="C190" s="85" t="s">
        <v>47</v>
      </c>
      <c r="D190" s="72" t="s">
        <v>88</v>
      </c>
      <c r="E190" s="83" t="s">
        <v>60</v>
      </c>
      <c r="F190" s="83" t="s">
        <v>44</v>
      </c>
      <c r="G190" s="83" t="s">
        <v>139</v>
      </c>
      <c r="H190" s="14" t="s">
        <v>125</v>
      </c>
      <c r="I190" s="25">
        <v>6439.4</v>
      </c>
      <c r="J190" s="113">
        <f t="shared" si="16"/>
        <v>0</v>
      </c>
      <c r="K190" s="25">
        <v>6439.4</v>
      </c>
    </row>
    <row r="191" spans="1:11" x14ac:dyDescent="0.25">
      <c r="A191" s="26" t="s">
        <v>35</v>
      </c>
      <c r="B191" s="16" t="s">
        <v>54</v>
      </c>
      <c r="C191" s="16" t="s">
        <v>51</v>
      </c>
      <c r="D191" s="16" t="s">
        <v>45</v>
      </c>
      <c r="E191" s="16" t="s">
        <v>48</v>
      </c>
      <c r="F191" s="16" t="s">
        <v>45</v>
      </c>
      <c r="G191" s="16" t="s">
        <v>76</v>
      </c>
      <c r="H191" s="16" t="s">
        <v>46</v>
      </c>
      <c r="I191" s="12">
        <f>I198+I204+I192+I209</f>
        <v>2061.1</v>
      </c>
      <c r="J191" s="112">
        <f t="shared" si="16"/>
        <v>-169</v>
      </c>
      <c r="K191" s="12">
        <f>K198+K204+K192+K209</f>
        <v>1892.1</v>
      </c>
    </row>
    <row r="192" spans="1:11" ht="38.25" x14ac:dyDescent="0.25">
      <c r="A192" s="27" t="s">
        <v>215</v>
      </c>
      <c r="B192" s="14" t="s">
        <v>54</v>
      </c>
      <c r="C192" s="14" t="s">
        <v>51</v>
      </c>
      <c r="D192" s="14" t="s">
        <v>122</v>
      </c>
      <c r="E192" s="14" t="s">
        <v>48</v>
      </c>
      <c r="F192" s="14" t="s">
        <v>45</v>
      </c>
      <c r="G192" s="14" t="s">
        <v>76</v>
      </c>
      <c r="H192" s="14" t="s">
        <v>46</v>
      </c>
      <c r="I192" s="13">
        <f t="shared" ref="I192:K194" si="24">I193</f>
        <v>8.8000000000000007</v>
      </c>
      <c r="J192" s="113">
        <f t="shared" si="16"/>
        <v>0</v>
      </c>
      <c r="K192" s="13">
        <f t="shared" si="24"/>
        <v>8.8000000000000007</v>
      </c>
    </row>
    <row r="193" spans="1:11" ht="51" x14ac:dyDescent="0.25">
      <c r="A193" s="27" t="s">
        <v>214</v>
      </c>
      <c r="B193" s="14" t="s">
        <v>54</v>
      </c>
      <c r="C193" s="14" t="s">
        <v>51</v>
      </c>
      <c r="D193" s="14" t="s">
        <v>122</v>
      </c>
      <c r="E193" s="14" t="s">
        <v>66</v>
      </c>
      <c r="F193" s="14" t="s">
        <v>45</v>
      </c>
      <c r="G193" s="14" t="s">
        <v>76</v>
      </c>
      <c r="H193" s="14" t="s">
        <v>46</v>
      </c>
      <c r="I193" s="13">
        <f t="shared" si="24"/>
        <v>8.8000000000000007</v>
      </c>
      <c r="J193" s="113">
        <f t="shared" si="16"/>
        <v>0</v>
      </c>
      <c r="K193" s="13">
        <f t="shared" si="24"/>
        <v>8.8000000000000007</v>
      </c>
    </row>
    <row r="194" spans="1:11" ht="62.25" customHeight="1" x14ac:dyDescent="0.25">
      <c r="A194" s="27" t="s">
        <v>213</v>
      </c>
      <c r="B194" s="14" t="s">
        <v>54</v>
      </c>
      <c r="C194" s="14" t="s">
        <v>51</v>
      </c>
      <c r="D194" s="14" t="s">
        <v>122</v>
      </c>
      <c r="E194" s="14" t="s">
        <v>66</v>
      </c>
      <c r="F194" s="14" t="s">
        <v>44</v>
      </c>
      <c r="G194" s="14" t="s">
        <v>76</v>
      </c>
      <c r="H194" s="14" t="s">
        <v>46</v>
      </c>
      <c r="I194" s="13">
        <f t="shared" si="24"/>
        <v>8.8000000000000007</v>
      </c>
      <c r="J194" s="113">
        <f t="shared" si="16"/>
        <v>0</v>
      </c>
      <c r="K194" s="13">
        <f t="shared" si="24"/>
        <v>8.8000000000000007</v>
      </c>
    </row>
    <row r="195" spans="1:11" ht="38.25" x14ac:dyDescent="0.25">
      <c r="A195" s="31" t="s">
        <v>172</v>
      </c>
      <c r="B195" s="14" t="s">
        <v>54</v>
      </c>
      <c r="C195" s="14" t="s">
        <v>51</v>
      </c>
      <c r="D195" s="14" t="s">
        <v>122</v>
      </c>
      <c r="E195" s="14" t="s">
        <v>66</v>
      </c>
      <c r="F195" s="14" t="s">
        <v>44</v>
      </c>
      <c r="G195" s="14" t="s">
        <v>93</v>
      </c>
      <c r="H195" s="14" t="s">
        <v>46</v>
      </c>
      <c r="I195" s="13">
        <f>I196</f>
        <v>8.8000000000000007</v>
      </c>
      <c r="J195" s="113">
        <f t="shared" si="16"/>
        <v>0</v>
      </c>
      <c r="K195" s="13">
        <f>K196</f>
        <v>8.8000000000000007</v>
      </c>
    </row>
    <row r="196" spans="1:11" ht="26.25" x14ac:dyDescent="0.25">
      <c r="A196" s="19" t="s">
        <v>128</v>
      </c>
      <c r="B196" s="14" t="s">
        <v>54</v>
      </c>
      <c r="C196" s="14" t="s">
        <v>51</v>
      </c>
      <c r="D196" s="14" t="s">
        <v>122</v>
      </c>
      <c r="E196" s="14" t="s">
        <v>66</v>
      </c>
      <c r="F196" s="14" t="s">
        <v>44</v>
      </c>
      <c r="G196" s="14" t="s">
        <v>93</v>
      </c>
      <c r="H196" s="14" t="s">
        <v>58</v>
      </c>
      <c r="I196" s="13">
        <f>I197</f>
        <v>8.8000000000000007</v>
      </c>
      <c r="J196" s="113">
        <f t="shared" si="16"/>
        <v>0</v>
      </c>
      <c r="K196" s="13">
        <f>K197</f>
        <v>8.8000000000000007</v>
      </c>
    </row>
    <row r="197" spans="1:11" ht="26.25" x14ac:dyDescent="0.25">
      <c r="A197" s="19" t="s">
        <v>73</v>
      </c>
      <c r="B197" s="14" t="s">
        <v>54</v>
      </c>
      <c r="C197" s="14" t="s">
        <v>51</v>
      </c>
      <c r="D197" s="14" t="s">
        <v>122</v>
      </c>
      <c r="E197" s="14" t="s">
        <v>66</v>
      </c>
      <c r="F197" s="14" t="s">
        <v>44</v>
      </c>
      <c r="G197" s="14" t="s">
        <v>93</v>
      </c>
      <c r="H197" s="14" t="s">
        <v>59</v>
      </c>
      <c r="I197" s="13">
        <v>8.8000000000000007</v>
      </c>
      <c r="J197" s="113">
        <f t="shared" si="16"/>
        <v>0</v>
      </c>
      <c r="K197" s="13">
        <v>8.8000000000000007</v>
      </c>
    </row>
    <row r="198" spans="1:11" ht="39" x14ac:dyDescent="0.25">
      <c r="A198" s="19" t="s">
        <v>165</v>
      </c>
      <c r="B198" s="14" t="s">
        <v>54</v>
      </c>
      <c r="C198" s="14" t="s">
        <v>51</v>
      </c>
      <c r="D198" s="39" t="s">
        <v>112</v>
      </c>
      <c r="E198" s="39" t="s">
        <v>48</v>
      </c>
      <c r="F198" s="39" t="s">
        <v>45</v>
      </c>
      <c r="G198" s="39" t="s">
        <v>76</v>
      </c>
      <c r="H198" s="14" t="s">
        <v>46</v>
      </c>
      <c r="I198" s="13">
        <f>I199</f>
        <v>0</v>
      </c>
      <c r="J198" s="113">
        <f t="shared" si="16"/>
        <v>0</v>
      </c>
      <c r="K198" s="13">
        <f>K199</f>
        <v>0</v>
      </c>
    </row>
    <row r="199" spans="1:11" x14ac:dyDescent="0.25">
      <c r="A199" s="19" t="s">
        <v>28</v>
      </c>
      <c r="B199" s="39" t="s">
        <v>54</v>
      </c>
      <c r="C199" s="39" t="s">
        <v>51</v>
      </c>
      <c r="D199" s="39" t="s">
        <v>112</v>
      </c>
      <c r="E199" s="39" t="s">
        <v>60</v>
      </c>
      <c r="F199" s="39" t="s">
        <v>45</v>
      </c>
      <c r="G199" s="39" t="s">
        <v>76</v>
      </c>
      <c r="H199" s="14" t="s">
        <v>46</v>
      </c>
      <c r="I199" s="13">
        <f>I200</f>
        <v>0</v>
      </c>
      <c r="J199" s="113">
        <f t="shared" si="16"/>
        <v>0</v>
      </c>
      <c r="K199" s="13">
        <f>K200</f>
        <v>0</v>
      </c>
    </row>
    <row r="200" spans="1:11" ht="26.25" x14ac:dyDescent="0.25">
      <c r="A200" s="19" t="s">
        <v>113</v>
      </c>
      <c r="B200" s="39" t="s">
        <v>54</v>
      </c>
      <c r="C200" s="39" t="s">
        <v>51</v>
      </c>
      <c r="D200" s="39" t="s">
        <v>112</v>
      </c>
      <c r="E200" s="39" t="s">
        <v>60</v>
      </c>
      <c r="F200" s="39" t="s">
        <v>47</v>
      </c>
      <c r="G200" s="39" t="s">
        <v>76</v>
      </c>
      <c r="H200" s="14" t="s">
        <v>46</v>
      </c>
      <c r="I200" s="13">
        <f>I201</f>
        <v>0</v>
      </c>
      <c r="J200" s="113">
        <f t="shared" si="16"/>
        <v>0</v>
      </c>
      <c r="K200" s="13">
        <f>K201</f>
        <v>0</v>
      </c>
    </row>
    <row r="201" spans="1:11" ht="38.25" x14ac:dyDescent="0.25">
      <c r="A201" s="31" t="s">
        <v>172</v>
      </c>
      <c r="B201" s="39" t="s">
        <v>54</v>
      </c>
      <c r="C201" s="39" t="s">
        <v>51</v>
      </c>
      <c r="D201" s="39" t="s">
        <v>112</v>
      </c>
      <c r="E201" s="39" t="s">
        <v>60</v>
      </c>
      <c r="F201" s="39" t="s">
        <v>47</v>
      </c>
      <c r="G201" s="39" t="s">
        <v>93</v>
      </c>
      <c r="H201" s="14" t="s">
        <v>46</v>
      </c>
      <c r="I201" s="13">
        <f>I202</f>
        <v>0</v>
      </c>
      <c r="J201" s="113">
        <f t="shared" si="16"/>
        <v>0</v>
      </c>
      <c r="K201" s="13">
        <f>K202</f>
        <v>0</v>
      </c>
    </row>
    <row r="202" spans="1:11" ht="26.25" x14ac:dyDescent="0.25">
      <c r="A202" s="19" t="s">
        <v>128</v>
      </c>
      <c r="B202" s="39" t="s">
        <v>54</v>
      </c>
      <c r="C202" s="39" t="s">
        <v>51</v>
      </c>
      <c r="D202" s="39" t="s">
        <v>112</v>
      </c>
      <c r="E202" s="39" t="s">
        <v>60</v>
      </c>
      <c r="F202" s="39" t="s">
        <v>47</v>
      </c>
      <c r="G202" s="39" t="s">
        <v>93</v>
      </c>
      <c r="H202" s="14" t="s">
        <v>58</v>
      </c>
      <c r="I202" s="13">
        <f>I203</f>
        <v>0</v>
      </c>
      <c r="J202" s="113">
        <f t="shared" si="16"/>
        <v>0</v>
      </c>
      <c r="K202" s="13">
        <f>K203</f>
        <v>0</v>
      </c>
    </row>
    <row r="203" spans="1:11" ht="26.25" x14ac:dyDescent="0.25">
      <c r="A203" s="19" t="s">
        <v>73</v>
      </c>
      <c r="B203" s="14" t="s">
        <v>54</v>
      </c>
      <c r="C203" s="14" t="s">
        <v>51</v>
      </c>
      <c r="D203" s="39" t="s">
        <v>112</v>
      </c>
      <c r="E203" s="39" t="s">
        <v>60</v>
      </c>
      <c r="F203" s="39" t="s">
        <v>47</v>
      </c>
      <c r="G203" s="39" t="s">
        <v>93</v>
      </c>
      <c r="H203" s="14" t="s">
        <v>59</v>
      </c>
      <c r="I203" s="13">
        <f>933.9+4.4-938.3</f>
        <v>0</v>
      </c>
      <c r="J203" s="113">
        <f t="shared" si="16"/>
        <v>0</v>
      </c>
      <c r="K203" s="13">
        <f>933.9+4.4-938.3</f>
        <v>0</v>
      </c>
    </row>
    <row r="204" spans="1:11" ht="39" x14ac:dyDescent="0.25">
      <c r="A204" s="19" t="s">
        <v>178</v>
      </c>
      <c r="B204" s="14" t="s">
        <v>54</v>
      </c>
      <c r="C204" s="14" t="s">
        <v>51</v>
      </c>
      <c r="D204" s="14" t="s">
        <v>120</v>
      </c>
      <c r="E204" s="14" t="s">
        <v>48</v>
      </c>
      <c r="F204" s="14" t="s">
        <v>45</v>
      </c>
      <c r="G204" s="14" t="s">
        <v>76</v>
      </c>
      <c r="H204" s="14" t="s">
        <v>46</v>
      </c>
      <c r="I204" s="13">
        <f>I205</f>
        <v>1102.5999999999999</v>
      </c>
      <c r="J204" s="113">
        <f t="shared" si="16"/>
        <v>-169</v>
      </c>
      <c r="K204" s="13">
        <f>K205</f>
        <v>933.59999999999991</v>
      </c>
    </row>
    <row r="205" spans="1:11" ht="39" x14ac:dyDescent="0.25">
      <c r="A205" s="19" t="s">
        <v>121</v>
      </c>
      <c r="B205" s="14" t="s">
        <v>54</v>
      </c>
      <c r="C205" s="14" t="s">
        <v>51</v>
      </c>
      <c r="D205" s="14" t="s">
        <v>120</v>
      </c>
      <c r="E205" s="14" t="s">
        <v>48</v>
      </c>
      <c r="F205" s="14" t="s">
        <v>44</v>
      </c>
      <c r="G205" s="14" t="s">
        <v>76</v>
      </c>
      <c r="H205" s="14" t="s">
        <v>46</v>
      </c>
      <c r="I205" s="13">
        <f t="shared" ref="I205:K206" si="25">I206</f>
        <v>1102.5999999999999</v>
      </c>
      <c r="J205" s="113">
        <f t="shared" si="16"/>
        <v>-169</v>
      </c>
      <c r="K205" s="13">
        <f t="shared" si="25"/>
        <v>933.59999999999991</v>
      </c>
    </row>
    <row r="206" spans="1:11" ht="38.25" x14ac:dyDescent="0.25">
      <c r="A206" s="31" t="s">
        <v>172</v>
      </c>
      <c r="B206" s="14" t="s">
        <v>54</v>
      </c>
      <c r="C206" s="14" t="s">
        <v>51</v>
      </c>
      <c r="D206" s="14" t="s">
        <v>120</v>
      </c>
      <c r="E206" s="14" t="s">
        <v>48</v>
      </c>
      <c r="F206" s="14" t="s">
        <v>44</v>
      </c>
      <c r="G206" s="14" t="s">
        <v>93</v>
      </c>
      <c r="H206" s="14" t="s">
        <v>46</v>
      </c>
      <c r="I206" s="13">
        <f t="shared" si="25"/>
        <v>1102.5999999999999</v>
      </c>
      <c r="J206" s="113">
        <f t="shared" si="16"/>
        <v>-169</v>
      </c>
      <c r="K206" s="13">
        <f t="shared" si="25"/>
        <v>933.59999999999991</v>
      </c>
    </row>
    <row r="207" spans="1:11" ht="26.25" x14ac:dyDescent="0.25">
      <c r="A207" s="19" t="s">
        <v>128</v>
      </c>
      <c r="B207" s="14" t="s">
        <v>54</v>
      </c>
      <c r="C207" s="14" t="s">
        <v>51</v>
      </c>
      <c r="D207" s="14" t="s">
        <v>120</v>
      </c>
      <c r="E207" s="14" t="s">
        <v>48</v>
      </c>
      <c r="F207" s="14" t="s">
        <v>44</v>
      </c>
      <c r="G207" s="14" t="s">
        <v>93</v>
      </c>
      <c r="H207" s="14" t="s">
        <v>58</v>
      </c>
      <c r="I207" s="13">
        <f>I208</f>
        <v>1102.5999999999999</v>
      </c>
      <c r="J207" s="113">
        <f t="shared" si="16"/>
        <v>-169</v>
      </c>
      <c r="K207" s="13">
        <f>K208</f>
        <v>933.59999999999991</v>
      </c>
    </row>
    <row r="208" spans="1:11" ht="26.25" x14ac:dyDescent="0.25">
      <c r="A208" s="19" t="s">
        <v>73</v>
      </c>
      <c r="B208" s="14" t="s">
        <v>54</v>
      </c>
      <c r="C208" s="14" t="s">
        <v>51</v>
      </c>
      <c r="D208" s="14" t="s">
        <v>120</v>
      </c>
      <c r="E208" s="14" t="s">
        <v>48</v>
      </c>
      <c r="F208" s="14" t="s">
        <v>44</v>
      </c>
      <c r="G208" s="14" t="s">
        <v>93</v>
      </c>
      <c r="H208" s="14" t="s">
        <v>59</v>
      </c>
      <c r="I208" s="13">
        <v>1102.5999999999999</v>
      </c>
      <c r="J208" s="113">
        <f t="shared" si="16"/>
        <v>-169</v>
      </c>
      <c r="K208" s="13">
        <f>1033.6-100</f>
        <v>933.59999999999991</v>
      </c>
    </row>
    <row r="209" spans="1:11" ht="39" x14ac:dyDescent="0.25">
      <c r="A209" s="19" t="s">
        <v>217</v>
      </c>
      <c r="B209" s="14" t="s">
        <v>54</v>
      </c>
      <c r="C209" s="14" t="s">
        <v>51</v>
      </c>
      <c r="D209" s="84" t="s">
        <v>216</v>
      </c>
      <c r="E209" s="84" t="s">
        <v>48</v>
      </c>
      <c r="F209" s="84" t="s">
        <v>45</v>
      </c>
      <c r="G209" s="84" t="s">
        <v>76</v>
      </c>
      <c r="H209" s="84" t="s">
        <v>46</v>
      </c>
      <c r="I209" s="13">
        <f>I210+I214</f>
        <v>949.7</v>
      </c>
      <c r="J209" s="113">
        <f t="shared" si="16"/>
        <v>0</v>
      </c>
      <c r="K209" s="13">
        <f>K210+K214</f>
        <v>949.7</v>
      </c>
    </row>
    <row r="210" spans="1:11" ht="39" x14ac:dyDescent="0.25">
      <c r="A210" s="19" t="s">
        <v>218</v>
      </c>
      <c r="B210" s="14" t="s">
        <v>54</v>
      </c>
      <c r="C210" s="14" t="s">
        <v>51</v>
      </c>
      <c r="D210" s="84" t="s">
        <v>216</v>
      </c>
      <c r="E210" s="84" t="s">
        <v>48</v>
      </c>
      <c r="F210" s="84" t="s">
        <v>44</v>
      </c>
      <c r="G210" s="84" t="s">
        <v>76</v>
      </c>
      <c r="H210" s="84" t="s">
        <v>46</v>
      </c>
      <c r="I210" s="13">
        <f t="shared" ref="I210:K211" si="26">I211</f>
        <v>200</v>
      </c>
      <c r="J210" s="113">
        <f t="shared" si="16"/>
        <v>0</v>
      </c>
      <c r="K210" s="13">
        <f t="shared" si="26"/>
        <v>200</v>
      </c>
    </row>
    <row r="211" spans="1:11" ht="38.25" x14ac:dyDescent="0.25">
      <c r="A211" s="31" t="s">
        <v>172</v>
      </c>
      <c r="B211" s="14" t="s">
        <v>54</v>
      </c>
      <c r="C211" s="14" t="s">
        <v>51</v>
      </c>
      <c r="D211" s="84" t="s">
        <v>216</v>
      </c>
      <c r="E211" s="84" t="s">
        <v>48</v>
      </c>
      <c r="F211" s="84" t="s">
        <v>44</v>
      </c>
      <c r="G211" s="84" t="s">
        <v>93</v>
      </c>
      <c r="H211" s="84" t="s">
        <v>46</v>
      </c>
      <c r="I211" s="13">
        <f t="shared" si="26"/>
        <v>200</v>
      </c>
      <c r="J211" s="113">
        <f t="shared" si="16"/>
        <v>0</v>
      </c>
      <c r="K211" s="13">
        <f t="shared" si="26"/>
        <v>200</v>
      </c>
    </row>
    <row r="212" spans="1:11" ht="26.25" x14ac:dyDescent="0.25">
      <c r="A212" s="19" t="s">
        <v>128</v>
      </c>
      <c r="B212" s="14" t="s">
        <v>54</v>
      </c>
      <c r="C212" s="14" t="s">
        <v>51</v>
      </c>
      <c r="D212" s="84" t="s">
        <v>216</v>
      </c>
      <c r="E212" s="84" t="s">
        <v>48</v>
      </c>
      <c r="F212" s="84" t="s">
        <v>44</v>
      </c>
      <c r="G212" s="84" t="s">
        <v>93</v>
      </c>
      <c r="H212" s="84" t="s">
        <v>58</v>
      </c>
      <c r="I212" s="13">
        <f>I213</f>
        <v>200</v>
      </c>
      <c r="J212" s="113">
        <f t="shared" si="16"/>
        <v>0</v>
      </c>
      <c r="K212" s="13">
        <f>K213</f>
        <v>200</v>
      </c>
    </row>
    <row r="213" spans="1:11" ht="26.25" x14ac:dyDescent="0.25">
      <c r="A213" s="19" t="s">
        <v>73</v>
      </c>
      <c r="B213" s="14" t="s">
        <v>54</v>
      </c>
      <c r="C213" s="14" t="s">
        <v>51</v>
      </c>
      <c r="D213" s="84" t="s">
        <v>216</v>
      </c>
      <c r="E213" s="84" t="s">
        <v>48</v>
      </c>
      <c r="F213" s="84" t="s">
        <v>44</v>
      </c>
      <c r="G213" s="84" t="s">
        <v>93</v>
      </c>
      <c r="H213" s="84" t="s">
        <v>59</v>
      </c>
      <c r="I213" s="13">
        <v>200</v>
      </c>
      <c r="J213" s="113">
        <f t="shared" si="16"/>
        <v>0</v>
      </c>
      <c r="K213" s="13">
        <v>200</v>
      </c>
    </row>
    <row r="214" spans="1:11" ht="39" x14ac:dyDescent="0.25">
      <c r="A214" s="19" t="s">
        <v>219</v>
      </c>
      <c r="B214" s="14" t="s">
        <v>54</v>
      </c>
      <c r="C214" s="14" t="s">
        <v>51</v>
      </c>
      <c r="D214" s="84" t="s">
        <v>216</v>
      </c>
      <c r="E214" s="84" t="s">
        <v>48</v>
      </c>
      <c r="F214" s="84" t="s">
        <v>47</v>
      </c>
      <c r="G214" s="84" t="s">
        <v>76</v>
      </c>
      <c r="H214" s="84" t="s">
        <v>46</v>
      </c>
      <c r="I214" s="13">
        <f t="shared" ref="I214:K215" si="27">I215</f>
        <v>749.7</v>
      </c>
      <c r="J214" s="113">
        <f t="shared" si="16"/>
        <v>0</v>
      </c>
      <c r="K214" s="13">
        <f t="shared" si="27"/>
        <v>749.7</v>
      </c>
    </row>
    <row r="215" spans="1:11" ht="38.25" x14ac:dyDescent="0.25">
      <c r="A215" s="31" t="s">
        <v>172</v>
      </c>
      <c r="B215" s="14" t="s">
        <v>54</v>
      </c>
      <c r="C215" s="14" t="s">
        <v>51</v>
      </c>
      <c r="D215" s="84" t="s">
        <v>216</v>
      </c>
      <c r="E215" s="84" t="s">
        <v>48</v>
      </c>
      <c r="F215" s="84" t="s">
        <v>47</v>
      </c>
      <c r="G215" s="84" t="s">
        <v>93</v>
      </c>
      <c r="H215" s="84" t="s">
        <v>46</v>
      </c>
      <c r="I215" s="13">
        <f t="shared" si="27"/>
        <v>749.7</v>
      </c>
      <c r="J215" s="113">
        <f t="shared" si="16"/>
        <v>0</v>
      </c>
      <c r="K215" s="13">
        <f t="shared" si="27"/>
        <v>749.7</v>
      </c>
    </row>
    <row r="216" spans="1:11" ht="26.25" x14ac:dyDescent="0.25">
      <c r="A216" s="19" t="s">
        <v>128</v>
      </c>
      <c r="B216" s="14" t="s">
        <v>54</v>
      </c>
      <c r="C216" s="14" t="s">
        <v>51</v>
      </c>
      <c r="D216" s="84" t="s">
        <v>216</v>
      </c>
      <c r="E216" s="84" t="s">
        <v>48</v>
      </c>
      <c r="F216" s="84" t="s">
        <v>47</v>
      </c>
      <c r="G216" s="84" t="s">
        <v>93</v>
      </c>
      <c r="H216" s="84" t="s">
        <v>58</v>
      </c>
      <c r="I216" s="13">
        <f>I217</f>
        <v>749.7</v>
      </c>
      <c r="J216" s="113">
        <f t="shared" si="16"/>
        <v>0</v>
      </c>
      <c r="K216" s="13">
        <f>K217</f>
        <v>749.7</v>
      </c>
    </row>
    <row r="217" spans="1:11" ht="26.25" x14ac:dyDescent="0.25">
      <c r="A217" s="19" t="s">
        <v>73</v>
      </c>
      <c r="B217" s="14" t="s">
        <v>54</v>
      </c>
      <c r="C217" s="14" t="s">
        <v>51</v>
      </c>
      <c r="D217" s="84" t="s">
        <v>216</v>
      </c>
      <c r="E217" s="84" t="s">
        <v>48</v>
      </c>
      <c r="F217" s="84" t="s">
        <v>47</v>
      </c>
      <c r="G217" s="84" t="s">
        <v>93</v>
      </c>
      <c r="H217" s="84" t="s">
        <v>59</v>
      </c>
      <c r="I217" s="13">
        <v>749.7</v>
      </c>
      <c r="J217" s="113">
        <f t="shared" si="16"/>
        <v>0</v>
      </c>
      <c r="K217" s="13">
        <v>749.7</v>
      </c>
    </row>
    <row r="218" spans="1:11" x14ac:dyDescent="0.25">
      <c r="A218" s="87" t="s">
        <v>179</v>
      </c>
      <c r="B218" s="91" t="s">
        <v>55</v>
      </c>
      <c r="C218" s="88" t="s">
        <v>45</v>
      </c>
      <c r="D218" s="88" t="s">
        <v>45</v>
      </c>
      <c r="E218" s="88" t="s">
        <v>48</v>
      </c>
      <c r="F218" s="88" t="s">
        <v>45</v>
      </c>
      <c r="G218" s="88" t="s">
        <v>76</v>
      </c>
      <c r="H218" s="88" t="s">
        <v>46</v>
      </c>
      <c r="I218" s="20">
        <f t="shared" ref="I218:K223" si="28">I219</f>
        <v>45.6</v>
      </c>
      <c r="J218" s="121">
        <f t="shared" si="16"/>
        <v>89.700000000000017</v>
      </c>
      <c r="K218" s="20">
        <f t="shared" si="28"/>
        <v>135.30000000000001</v>
      </c>
    </row>
    <row r="219" spans="1:11" x14ac:dyDescent="0.25">
      <c r="A219" s="21" t="s">
        <v>180</v>
      </c>
      <c r="B219" s="89" t="s">
        <v>55</v>
      </c>
      <c r="C219" s="90" t="s">
        <v>44</v>
      </c>
      <c r="D219" s="90" t="s">
        <v>45</v>
      </c>
      <c r="E219" s="90" t="s">
        <v>48</v>
      </c>
      <c r="F219" s="90" t="s">
        <v>45</v>
      </c>
      <c r="G219" s="90" t="s">
        <v>76</v>
      </c>
      <c r="H219" s="90" t="s">
        <v>46</v>
      </c>
      <c r="I219" s="12">
        <f t="shared" si="28"/>
        <v>45.6</v>
      </c>
      <c r="J219" s="122">
        <f t="shared" si="16"/>
        <v>89.700000000000017</v>
      </c>
      <c r="K219" s="12">
        <f t="shared" si="28"/>
        <v>135.30000000000001</v>
      </c>
    </row>
    <row r="220" spans="1:11" ht="39" x14ac:dyDescent="0.25">
      <c r="A220" s="19" t="s">
        <v>181</v>
      </c>
      <c r="B220" s="84" t="s">
        <v>55</v>
      </c>
      <c r="C220" s="85" t="s">
        <v>44</v>
      </c>
      <c r="D220" s="85" t="s">
        <v>51</v>
      </c>
      <c r="E220" s="85" t="s">
        <v>48</v>
      </c>
      <c r="F220" s="85" t="s">
        <v>45</v>
      </c>
      <c r="G220" s="85" t="s">
        <v>76</v>
      </c>
      <c r="H220" s="85" t="s">
        <v>46</v>
      </c>
      <c r="I220" s="13">
        <f t="shared" si="28"/>
        <v>45.6</v>
      </c>
      <c r="J220" s="123">
        <f t="shared" ref="J220:J242" si="29">K220-I220</f>
        <v>89.700000000000017</v>
      </c>
      <c r="K220" s="13">
        <f t="shared" si="28"/>
        <v>135.30000000000001</v>
      </c>
    </row>
    <row r="221" spans="1:11" ht="26.25" x14ac:dyDescent="0.25">
      <c r="A221" s="19" t="s">
        <v>182</v>
      </c>
      <c r="B221" s="84" t="s">
        <v>55</v>
      </c>
      <c r="C221" s="85" t="s">
        <v>44</v>
      </c>
      <c r="D221" s="85" t="s">
        <v>51</v>
      </c>
      <c r="E221" s="85" t="s">
        <v>174</v>
      </c>
      <c r="F221" s="85" t="s">
        <v>45</v>
      </c>
      <c r="G221" s="85" t="s">
        <v>76</v>
      </c>
      <c r="H221" s="85" t="s">
        <v>46</v>
      </c>
      <c r="I221" s="13">
        <f t="shared" si="28"/>
        <v>45.6</v>
      </c>
      <c r="J221" s="123">
        <f t="shared" si="29"/>
        <v>89.700000000000017</v>
      </c>
      <c r="K221" s="13">
        <f t="shared" si="28"/>
        <v>135.30000000000001</v>
      </c>
    </row>
    <row r="222" spans="1:11" ht="51.75" x14ac:dyDescent="0.25">
      <c r="A222" s="19" t="s">
        <v>183</v>
      </c>
      <c r="B222" s="84" t="s">
        <v>55</v>
      </c>
      <c r="C222" s="85" t="s">
        <v>44</v>
      </c>
      <c r="D222" s="85" t="s">
        <v>51</v>
      </c>
      <c r="E222" s="85" t="s">
        <v>174</v>
      </c>
      <c r="F222" s="85" t="s">
        <v>44</v>
      </c>
      <c r="G222" s="85" t="s">
        <v>76</v>
      </c>
      <c r="H222" s="85" t="s">
        <v>46</v>
      </c>
      <c r="I222" s="13">
        <f t="shared" si="28"/>
        <v>45.6</v>
      </c>
      <c r="J222" s="123">
        <f t="shared" si="29"/>
        <v>89.700000000000017</v>
      </c>
      <c r="K222" s="13">
        <f t="shared" si="28"/>
        <v>135.30000000000001</v>
      </c>
    </row>
    <row r="223" spans="1:11" x14ac:dyDescent="0.25">
      <c r="A223" s="19" t="s">
        <v>184</v>
      </c>
      <c r="B223" s="84" t="s">
        <v>55</v>
      </c>
      <c r="C223" s="85" t="s">
        <v>44</v>
      </c>
      <c r="D223" s="85" t="s">
        <v>51</v>
      </c>
      <c r="E223" s="85" t="s">
        <v>174</v>
      </c>
      <c r="F223" s="85" t="s">
        <v>44</v>
      </c>
      <c r="G223" s="85" t="s">
        <v>101</v>
      </c>
      <c r="H223" s="85" t="s">
        <v>46</v>
      </c>
      <c r="I223" s="13">
        <f t="shared" si="28"/>
        <v>45.6</v>
      </c>
      <c r="J223" s="123">
        <f t="shared" si="29"/>
        <v>89.700000000000017</v>
      </c>
      <c r="K223" s="13">
        <f t="shared" si="28"/>
        <v>135.30000000000001</v>
      </c>
    </row>
    <row r="224" spans="1:11" ht="26.25" x14ac:dyDescent="0.25">
      <c r="A224" s="19" t="s">
        <v>128</v>
      </c>
      <c r="B224" s="84" t="s">
        <v>55</v>
      </c>
      <c r="C224" s="85" t="s">
        <v>44</v>
      </c>
      <c r="D224" s="85" t="s">
        <v>51</v>
      </c>
      <c r="E224" s="85" t="s">
        <v>174</v>
      </c>
      <c r="F224" s="85" t="s">
        <v>44</v>
      </c>
      <c r="G224" s="85" t="s">
        <v>101</v>
      </c>
      <c r="H224" s="85" t="s">
        <v>58</v>
      </c>
      <c r="I224" s="13">
        <f>I225</f>
        <v>45.6</v>
      </c>
      <c r="J224" s="123">
        <f t="shared" si="29"/>
        <v>89.700000000000017</v>
      </c>
      <c r="K224" s="13">
        <f>K225</f>
        <v>135.30000000000001</v>
      </c>
    </row>
    <row r="225" spans="1:11" ht="26.25" x14ac:dyDescent="0.25">
      <c r="A225" s="74" t="s">
        <v>73</v>
      </c>
      <c r="B225" s="84" t="s">
        <v>55</v>
      </c>
      <c r="C225" s="85" t="s">
        <v>44</v>
      </c>
      <c r="D225" s="85" t="s">
        <v>51</v>
      </c>
      <c r="E225" s="85" t="s">
        <v>174</v>
      </c>
      <c r="F225" s="85" t="s">
        <v>44</v>
      </c>
      <c r="G225" s="85" t="s">
        <v>101</v>
      </c>
      <c r="H225" s="85" t="s">
        <v>59</v>
      </c>
      <c r="I225" s="13">
        <f>50-4.4</f>
        <v>45.6</v>
      </c>
      <c r="J225" s="123">
        <f t="shared" si="29"/>
        <v>89.700000000000017</v>
      </c>
      <c r="K225" s="13">
        <v>135.30000000000001</v>
      </c>
    </row>
    <row r="226" spans="1:11" x14ac:dyDescent="0.25">
      <c r="A226" s="43" t="s">
        <v>36</v>
      </c>
      <c r="B226" s="44" t="s">
        <v>94</v>
      </c>
      <c r="C226" s="44" t="s">
        <v>45</v>
      </c>
      <c r="D226" s="44" t="s">
        <v>45</v>
      </c>
      <c r="E226" s="44" t="s">
        <v>48</v>
      </c>
      <c r="F226" s="44" t="s">
        <v>45</v>
      </c>
      <c r="G226" s="44" t="s">
        <v>76</v>
      </c>
      <c r="H226" s="44" t="s">
        <v>46</v>
      </c>
      <c r="I226" s="20">
        <f>I227</f>
        <v>180</v>
      </c>
      <c r="J226" s="111">
        <f t="shared" si="29"/>
        <v>0</v>
      </c>
      <c r="K226" s="20">
        <f>K227</f>
        <v>180</v>
      </c>
    </row>
    <row r="227" spans="1:11" x14ac:dyDescent="0.25">
      <c r="A227" s="21" t="s">
        <v>37</v>
      </c>
      <c r="B227" s="16" t="s">
        <v>94</v>
      </c>
      <c r="C227" s="16" t="s">
        <v>44</v>
      </c>
      <c r="D227" s="16" t="s">
        <v>45</v>
      </c>
      <c r="E227" s="16" t="s">
        <v>48</v>
      </c>
      <c r="F227" s="16" t="s">
        <v>45</v>
      </c>
      <c r="G227" s="16" t="s">
        <v>76</v>
      </c>
      <c r="H227" s="16" t="s">
        <v>46</v>
      </c>
      <c r="I227" s="12">
        <f>I228</f>
        <v>180</v>
      </c>
      <c r="J227" s="112">
        <f t="shared" si="29"/>
        <v>0</v>
      </c>
      <c r="K227" s="12">
        <f>K228</f>
        <v>180</v>
      </c>
    </row>
    <row r="228" spans="1:11" ht="39" x14ac:dyDescent="0.25">
      <c r="A228" s="48" t="s">
        <v>147</v>
      </c>
      <c r="B228" s="14" t="s">
        <v>94</v>
      </c>
      <c r="C228" s="14" t="s">
        <v>44</v>
      </c>
      <c r="D228" s="14" t="s">
        <v>146</v>
      </c>
      <c r="E228" s="14" t="s">
        <v>48</v>
      </c>
      <c r="F228" s="14" t="s">
        <v>45</v>
      </c>
      <c r="G228" s="14" t="s">
        <v>76</v>
      </c>
      <c r="H228" s="14" t="s">
        <v>46</v>
      </c>
      <c r="I228" s="13">
        <f t="shared" ref="I228:K231" si="30">I229</f>
        <v>180</v>
      </c>
      <c r="J228" s="113">
        <f t="shared" si="29"/>
        <v>0</v>
      </c>
      <c r="K228" s="13">
        <f t="shared" si="30"/>
        <v>180</v>
      </c>
    </row>
    <row r="229" spans="1:11" ht="39" x14ac:dyDescent="0.25">
      <c r="A229" s="46" t="s">
        <v>77</v>
      </c>
      <c r="B229" s="14" t="s">
        <v>94</v>
      </c>
      <c r="C229" s="14" t="s">
        <v>44</v>
      </c>
      <c r="D229" s="14" t="s">
        <v>146</v>
      </c>
      <c r="E229" s="14" t="s">
        <v>50</v>
      </c>
      <c r="F229" s="14" t="s">
        <v>45</v>
      </c>
      <c r="G229" s="14" t="s">
        <v>76</v>
      </c>
      <c r="H229" s="14" t="s">
        <v>46</v>
      </c>
      <c r="I229" s="13">
        <f t="shared" si="30"/>
        <v>180</v>
      </c>
      <c r="J229" s="113">
        <f t="shared" si="29"/>
        <v>0</v>
      </c>
      <c r="K229" s="13">
        <f t="shared" si="30"/>
        <v>180</v>
      </c>
    </row>
    <row r="230" spans="1:11" ht="39" x14ac:dyDescent="0.25">
      <c r="A230" s="46" t="s">
        <v>157</v>
      </c>
      <c r="B230" s="14" t="s">
        <v>94</v>
      </c>
      <c r="C230" s="14" t="s">
        <v>44</v>
      </c>
      <c r="D230" s="14" t="s">
        <v>146</v>
      </c>
      <c r="E230" s="14" t="s">
        <v>50</v>
      </c>
      <c r="F230" s="14" t="s">
        <v>51</v>
      </c>
      <c r="G230" s="14" t="s">
        <v>76</v>
      </c>
      <c r="H230" s="14" t="s">
        <v>46</v>
      </c>
      <c r="I230" s="13">
        <f t="shared" si="30"/>
        <v>180</v>
      </c>
      <c r="J230" s="113">
        <f t="shared" si="29"/>
        <v>0</v>
      </c>
      <c r="K230" s="13">
        <f t="shared" si="30"/>
        <v>180</v>
      </c>
    </row>
    <row r="231" spans="1:11" ht="26.25" x14ac:dyDescent="0.25">
      <c r="A231" s="19" t="s">
        <v>18</v>
      </c>
      <c r="B231" s="14" t="s">
        <v>94</v>
      </c>
      <c r="C231" s="14" t="s">
        <v>44</v>
      </c>
      <c r="D231" s="14" t="s">
        <v>146</v>
      </c>
      <c r="E231" s="14" t="s">
        <v>50</v>
      </c>
      <c r="F231" s="14" t="s">
        <v>51</v>
      </c>
      <c r="G231" s="14" t="s">
        <v>101</v>
      </c>
      <c r="H231" s="14" t="s">
        <v>46</v>
      </c>
      <c r="I231" s="13">
        <f t="shared" si="30"/>
        <v>180</v>
      </c>
      <c r="J231" s="113">
        <f t="shared" si="29"/>
        <v>0</v>
      </c>
      <c r="K231" s="13">
        <f t="shared" si="30"/>
        <v>180</v>
      </c>
    </row>
    <row r="232" spans="1:11" x14ac:dyDescent="0.25">
      <c r="A232" s="19" t="s">
        <v>38</v>
      </c>
      <c r="B232" s="14" t="s">
        <v>94</v>
      </c>
      <c r="C232" s="14" t="s">
        <v>44</v>
      </c>
      <c r="D232" s="14" t="s">
        <v>146</v>
      </c>
      <c r="E232" s="14" t="s">
        <v>50</v>
      </c>
      <c r="F232" s="14" t="s">
        <v>51</v>
      </c>
      <c r="G232" s="14" t="s">
        <v>101</v>
      </c>
      <c r="H232" s="14" t="s">
        <v>130</v>
      </c>
      <c r="I232" s="13">
        <f>I233</f>
        <v>180</v>
      </c>
      <c r="J232" s="113">
        <f t="shared" si="29"/>
        <v>0</v>
      </c>
      <c r="K232" s="13">
        <f>K233</f>
        <v>180</v>
      </c>
    </row>
    <row r="233" spans="1:11" ht="26.25" x14ac:dyDescent="0.25">
      <c r="A233" s="19" t="s">
        <v>39</v>
      </c>
      <c r="B233" s="14" t="s">
        <v>94</v>
      </c>
      <c r="C233" s="14" t="s">
        <v>44</v>
      </c>
      <c r="D233" s="14" t="s">
        <v>146</v>
      </c>
      <c r="E233" s="14" t="s">
        <v>50</v>
      </c>
      <c r="F233" s="14" t="s">
        <v>51</v>
      </c>
      <c r="G233" s="14" t="s">
        <v>101</v>
      </c>
      <c r="H233" s="14" t="s">
        <v>123</v>
      </c>
      <c r="I233" s="13">
        <v>180</v>
      </c>
      <c r="J233" s="113">
        <f t="shared" si="29"/>
        <v>0</v>
      </c>
      <c r="K233" s="13">
        <v>180</v>
      </c>
    </row>
    <row r="234" spans="1:11" x14ac:dyDescent="0.25">
      <c r="A234" s="92" t="s">
        <v>185</v>
      </c>
      <c r="B234" s="91" t="s">
        <v>87</v>
      </c>
      <c r="C234" s="88" t="s">
        <v>45</v>
      </c>
      <c r="D234" s="88" t="s">
        <v>45</v>
      </c>
      <c r="E234" s="88" t="s">
        <v>48</v>
      </c>
      <c r="F234" s="88" t="s">
        <v>45</v>
      </c>
      <c r="G234" s="88" t="s">
        <v>76</v>
      </c>
      <c r="H234" s="91" t="s">
        <v>46</v>
      </c>
      <c r="I234" s="20">
        <f t="shared" ref="I234:K239" si="31">I235</f>
        <v>60</v>
      </c>
      <c r="J234" s="124">
        <f t="shared" si="29"/>
        <v>-25.700000000000003</v>
      </c>
      <c r="K234" s="20">
        <f t="shared" si="31"/>
        <v>34.299999999999997</v>
      </c>
    </row>
    <row r="235" spans="1:11" x14ac:dyDescent="0.25">
      <c r="A235" s="80" t="s">
        <v>186</v>
      </c>
      <c r="B235" s="93" t="s">
        <v>87</v>
      </c>
      <c r="C235" s="90" t="s">
        <v>44</v>
      </c>
      <c r="D235" s="90" t="s">
        <v>45</v>
      </c>
      <c r="E235" s="90" t="s">
        <v>48</v>
      </c>
      <c r="F235" s="90" t="s">
        <v>45</v>
      </c>
      <c r="G235" s="90" t="s">
        <v>76</v>
      </c>
      <c r="H235" s="89" t="s">
        <v>46</v>
      </c>
      <c r="I235" s="12">
        <f t="shared" si="31"/>
        <v>60</v>
      </c>
      <c r="J235" s="125">
        <f t="shared" si="29"/>
        <v>-25.700000000000003</v>
      </c>
      <c r="K235" s="12">
        <f t="shared" si="31"/>
        <v>34.299999999999997</v>
      </c>
    </row>
    <row r="236" spans="1:11" ht="39" x14ac:dyDescent="0.25">
      <c r="A236" s="74" t="s">
        <v>212</v>
      </c>
      <c r="B236" s="94" t="s">
        <v>87</v>
      </c>
      <c r="C236" s="85" t="s">
        <v>44</v>
      </c>
      <c r="D236" s="85" t="s">
        <v>49</v>
      </c>
      <c r="E236" s="85" t="s">
        <v>48</v>
      </c>
      <c r="F236" s="85" t="s">
        <v>45</v>
      </c>
      <c r="G236" s="85" t="s">
        <v>76</v>
      </c>
      <c r="H236" s="84" t="s">
        <v>46</v>
      </c>
      <c r="I236" s="13">
        <f t="shared" si="31"/>
        <v>60</v>
      </c>
      <c r="J236" s="126">
        <f t="shared" si="29"/>
        <v>-25.700000000000003</v>
      </c>
      <c r="K236" s="13">
        <f t="shared" si="31"/>
        <v>34.299999999999997</v>
      </c>
    </row>
    <row r="237" spans="1:11" ht="26.25" x14ac:dyDescent="0.25">
      <c r="A237" s="74" t="s">
        <v>187</v>
      </c>
      <c r="B237" s="94" t="s">
        <v>87</v>
      </c>
      <c r="C237" s="85" t="s">
        <v>44</v>
      </c>
      <c r="D237" s="85" t="s">
        <v>49</v>
      </c>
      <c r="E237" s="85" t="s">
        <v>50</v>
      </c>
      <c r="F237" s="85" t="s">
        <v>45</v>
      </c>
      <c r="G237" s="85" t="s">
        <v>76</v>
      </c>
      <c r="H237" s="84" t="s">
        <v>46</v>
      </c>
      <c r="I237" s="13">
        <f t="shared" si="31"/>
        <v>60</v>
      </c>
      <c r="J237" s="126">
        <f t="shared" si="29"/>
        <v>-25.700000000000003</v>
      </c>
      <c r="K237" s="13">
        <f t="shared" si="31"/>
        <v>34.299999999999997</v>
      </c>
    </row>
    <row r="238" spans="1:11" ht="39" x14ac:dyDescent="0.25">
      <c r="A238" s="74" t="s">
        <v>188</v>
      </c>
      <c r="B238" s="94" t="s">
        <v>87</v>
      </c>
      <c r="C238" s="85" t="s">
        <v>44</v>
      </c>
      <c r="D238" s="85" t="s">
        <v>49</v>
      </c>
      <c r="E238" s="85" t="s">
        <v>50</v>
      </c>
      <c r="F238" s="85" t="s">
        <v>44</v>
      </c>
      <c r="G238" s="85" t="s">
        <v>76</v>
      </c>
      <c r="H238" s="84" t="s">
        <v>46</v>
      </c>
      <c r="I238" s="13">
        <f t="shared" si="31"/>
        <v>60</v>
      </c>
      <c r="J238" s="126">
        <f t="shared" si="29"/>
        <v>-25.700000000000003</v>
      </c>
      <c r="K238" s="13">
        <f t="shared" si="31"/>
        <v>34.299999999999997</v>
      </c>
    </row>
    <row r="239" spans="1:11" ht="39" x14ac:dyDescent="0.25">
      <c r="A239" s="74" t="s">
        <v>172</v>
      </c>
      <c r="B239" s="94" t="s">
        <v>87</v>
      </c>
      <c r="C239" s="85" t="s">
        <v>44</v>
      </c>
      <c r="D239" s="85" t="s">
        <v>49</v>
      </c>
      <c r="E239" s="85" t="s">
        <v>50</v>
      </c>
      <c r="F239" s="85" t="s">
        <v>44</v>
      </c>
      <c r="G239" s="85" t="s">
        <v>93</v>
      </c>
      <c r="H239" s="84" t="s">
        <v>46</v>
      </c>
      <c r="I239" s="13">
        <f t="shared" si="31"/>
        <v>60</v>
      </c>
      <c r="J239" s="126">
        <f t="shared" si="29"/>
        <v>-25.700000000000003</v>
      </c>
      <c r="K239" s="13">
        <f t="shared" si="31"/>
        <v>34.299999999999997</v>
      </c>
    </row>
    <row r="240" spans="1:11" ht="26.25" x14ac:dyDescent="0.25">
      <c r="A240" s="19" t="s">
        <v>128</v>
      </c>
      <c r="B240" s="94" t="s">
        <v>87</v>
      </c>
      <c r="C240" s="85" t="s">
        <v>44</v>
      </c>
      <c r="D240" s="85" t="s">
        <v>49</v>
      </c>
      <c r="E240" s="85" t="s">
        <v>50</v>
      </c>
      <c r="F240" s="85" t="s">
        <v>44</v>
      </c>
      <c r="G240" s="85" t="s">
        <v>93</v>
      </c>
      <c r="H240" s="84" t="s">
        <v>58</v>
      </c>
      <c r="I240" s="13">
        <f>I241</f>
        <v>60</v>
      </c>
      <c r="J240" s="126">
        <f t="shared" si="29"/>
        <v>-25.700000000000003</v>
      </c>
      <c r="K240" s="13">
        <f>K241</f>
        <v>34.299999999999997</v>
      </c>
    </row>
    <row r="241" spans="1:12" ht="26.25" x14ac:dyDescent="0.25">
      <c r="A241" s="74" t="s">
        <v>73</v>
      </c>
      <c r="B241" s="94" t="s">
        <v>87</v>
      </c>
      <c r="C241" s="85" t="s">
        <v>44</v>
      </c>
      <c r="D241" s="85" t="s">
        <v>49</v>
      </c>
      <c r="E241" s="85" t="s">
        <v>50</v>
      </c>
      <c r="F241" s="85" t="s">
        <v>44</v>
      </c>
      <c r="G241" s="85" t="s">
        <v>93</v>
      </c>
      <c r="H241" s="85" t="s">
        <v>59</v>
      </c>
      <c r="I241" s="13">
        <v>60</v>
      </c>
      <c r="J241" s="123">
        <f t="shared" si="29"/>
        <v>-25.700000000000003</v>
      </c>
      <c r="K241" s="13">
        <v>34.299999999999997</v>
      </c>
    </row>
    <row r="242" spans="1:12" x14ac:dyDescent="0.25">
      <c r="A242" s="28" t="s">
        <v>41</v>
      </c>
      <c r="B242" s="51"/>
      <c r="C242" s="51"/>
      <c r="D242" s="14"/>
      <c r="E242" s="14"/>
      <c r="F242" s="14"/>
      <c r="G242" s="14"/>
      <c r="H242" s="51"/>
      <c r="I242" s="12">
        <f>I10+I89+I95+I112+I152+I226+I218+I234</f>
        <v>61724.800000000003</v>
      </c>
      <c r="J242" s="112">
        <f t="shared" si="29"/>
        <v>517.00000000000728</v>
      </c>
      <c r="K242" s="12">
        <f>K10+K89+K95+K112+K152+K226+K218+K234</f>
        <v>62241.80000000001</v>
      </c>
    </row>
    <row r="243" spans="1:12" x14ac:dyDescent="0.25">
      <c r="K243" s="4"/>
      <c r="L243" s="79"/>
    </row>
  </sheetData>
  <mergeCells count="12">
    <mergeCell ref="A2:A3"/>
    <mergeCell ref="E2:K3"/>
    <mergeCell ref="A6:K6"/>
    <mergeCell ref="A4:K4"/>
    <mergeCell ref="A7:A8"/>
    <mergeCell ref="K7:K8"/>
    <mergeCell ref="B7:B8"/>
    <mergeCell ref="C7:C8"/>
    <mergeCell ref="D7:G7"/>
    <mergeCell ref="H7:H8"/>
    <mergeCell ref="I7:I8"/>
    <mergeCell ref="J7:J8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opLeftCell="A58" workbookViewId="0">
      <selection activeCell="I122" sqref="I122"/>
    </sheetView>
  </sheetViews>
  <sheetFormatPr defaultRowHeight="15" x14ac:dyDescent="0.25"/>
  <cols>
    <col min="1" max="1" width="56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  <col min="7" max="7" width="9" customWidth="1"/>
    <col min="8" max="8" width="10" customWidth="1"/>
  </cols>
  <sheetData>
    <row r="1" spans="1:9" x14ac:dyDescent="0.25">
      <c r="G1" s="188" t="s">
        <v>209</v>
      </c>
      <c r="H1" s="188"/>
      <c r="I1" s="188"/>
    </row>
    <row r="2" spans="1:9" ht="46.5" customHeight="1" x14ac:dyDescent="0.25">
      <c r="A2" s="1"/>
      <c r="B2" s="176"/>
      <c r="C2" s="192"/>
      <c r="D2" s="192"/>
      <c r="E2" s="176" t="s">
        <v>201</v>
      </c>
      <c r="F2" s="192"/>
      <c r="G2" s="192"/>
      <c r="H2" s="192"/>
      <c r="I2" s="192"/>
    </row>
    <row r="3" spans="1:9" ht="87" customHeight="1" x14ac:dyDescent="0.25">
      <c r="A3" s="191" t="s">
        <v>143</v>
      </c>
      <c r="B3" s="192"/>
      <c r="C3" s="192"/>
      <c r="D3" s="192"/>
      <c r="E3" s="177"/>
      <c r="F3" s="177"/>
      <c r="G3" s="177"/>
      <c r="H3" s="177"/>
      <c r="I3" s="177"/>
    </row>
    <row r="5" spans="1:9" x14ac:dyDescent="0.25">
      <c r="A5" s="189" t="s">
        <v>0</v>
      </c>
      <c r="B5" s="190"/>
      <c r="C5" s="190"/>
      <c r="D5" s="190"/>
      <c r="E5" s="177"/>
      <c r="F5" s="177"/>
      <c r="G5" s="177"/>
      <c r="H5" s="177"/>
      <c r="I5" s="177"/>
    </row>
    <row r="6" spans="1:9" ht="23.25" customHeight="1" x14ac:dyDescent="0.25">
      <c r="A6" s="180" t="s">
        <v>2</v>
      </c>
      <c r="B6" s="183" t="s">
        <v>5</v>
      </c>
      <c r="C6" s="183"/>
      <c r="D6" s="183"/>
      <c r="E6" s="183"/>
      <c r="F6" s="184" t="s">
        <v>6</v>
      </c>
      <c r="G6" s="186" t="s">
        <v>204</v>
      </c>
      <c r="H6" s="186" t="s">
        <v>205</v>
      </c>
      <c r="I6" s="181" t="s">
        <v>206</v>
      </c>
    </row>
    <row r="7" spans="1:9" ht="28.5" customHeight="1" x14ac:dyDescent="0.25">
      <c r="A7" s="180"/>
      <c r="B7" s="32" t="s">
        <v>7</v>
      </c>
      <c r="C7" s="32" t="s">
        <v>8</v>
      </c>
      <c r="D7" s="32" t="s">
        <v>126</v>
      </c>
      <c r="E7" s="32" t="s">
        <v>9</v>
      </c>
      <c r="F7" s="185"/>
      <c r="G7" s="187"/>
      <c r="H7" s="187"/>
      <c r="I7" s="181"/>
    </row>
    <row r="8" spans="1:9" x14ac:dyDescent="0.25">
      <c r="A8" s="53">
        <v>1</v>
      </c>
      <c r="B8" s="54" t="s">
        <v>57</v>
      </c>
      <c r="C8" s="54" t="s">
        <v>65</v>
      </c>
      <c r="D8" s="54">
        <v>4</v>
      </c>
      <c r="E8" s="54">
        <v>5</v>
      </c>
      <c r="F8" s="54">
        <v>6</v>
      </c>
      <c r="G8" s="109" t="s">
        <v>211</v>
      </c>
      <c r="H8" s="109" t="s">
        <v>190</v>
      </c>
      <c r="I8" s="54" t="s">
        <v>131</v>
      </c>
    </row>
    <row r="9" spans="1:9" s="6" customFormat="1" ht="26.25" x14ac:dyDescent="0.25">
      <c r="A9" s="22" t="s">
        <v>153</v>
      </c>
      <c r="B9" s="16" t="s">
        <v>47</v>
      </c>
      <c r="C9" s="16" t="s">
        <v>48</v>
      </c>
      <c r="D9" s="16" t="s">
        <v>45</v>
      </c>
      <c r="E9" s="16" t="s">
        <v>76</v>
      </c>
      <c r="F9" s="16" t="s">
        <v>46</v>
      </c>
      <c r="G9" s="12">
        <f t="shared" ref="G9:I11" si="0">G10</f>
        <v>648.5</v>
      </c>
      <c r="H9" s="112">
        <f>I9-G9</f>
        <v>0</v>
      </c>
      <c r="I9" s="12">
        <f t="shared" si="0"/>
        <v>648.5</v>
      </c>
    </row>
    <row r="10" spans="1:9" s="7" customFormat="1" x14ac:dyDescent="0.25">
      <c r="A10" s="23" t="s">
        <v>91</v>
      </c>
      <c r="B10" s="15" t="s">
        <v>47</v>
      </c>
      <c r="C10" s="15" t="s">
        <v>50</v>
      </c>
      <c r="D10" s="15" t="s">
        <v>45</v>
      </c>
      <c r="E10" s="15" t="s">
        <v>76</v>
      </c>
      <c r="F10" s="16" t="s">
        <v>46</v>
      </c>
      <c r="G10" s="13">
        <f t="shared" si="0"/>
        <v>648.5</v>
      </c>
      <c r="H10" s="112">
        <f t="shared" ref="H10:H79" si="1">I10-G10</f>
        <v>0</v>
      </c>
      <c r="I10" s="13">
        <f t="shared" si="0"/>
        <v>648.5</v>
      </c>
    </row>
    <row r="11" spans="1:9" ht="26.25" x14ac:dyDescent="0.25">
      <c r="A11" s="23" t="s">
        <v>92</v>
      </c>
      <c r="B11" s="14" t="s">
        <v>47</v>
      </c>
      <c r="C11" s="14" t="s">
        <v>50</v>
      </c>
      <c r="D11" s="14" t="s">
        <v>44</v>
      </c>
      <c r="E11" s="14" t="s">
        <v>76</v>
      </c>
      <c r="F11" s="14" t="s">
        <v>46</v>
      </c>
      <c r="G11" s="13">
        <f t="shared" si="0"/>
        <v>648.5</v>
      </c>
      <c r="H11" s="113">
        <f t="shared" si="1"/>
        <v>0</v>
      </c>
      <c r="I11" s="13">
        <f t="shared" si="0"/>
        <v>648.5</v>
      </c>
    </row>
    <row r="12" spans="1:9" ht="26.25" x14ac:dyDescent="0.25">
      <c r="A12" s="74" t="s">
        <v>172</v>
      </c>
      <c r="B12" s="14" t="s">
        <v>47</v>
      </c>
      <c r="C12" s="14" t="s">
        <v>50</v>
      </c>
      <c r="D12" s="14" t="s">
        <v>44</v>
      </c>
      <c r="E12" s="14" t="s">
        <v>93</v>
      </c>
      <c r="F12" s="14" t="s">
        <v>46</v>
      </c>
      <c r="G12" s="13">
        <f>G15+G13</f>
        <v>648.5</v>
      </c>
      <c r="H12" s="113">
        <f t="shared" si="1"/>
        <v>0</v>
      </c>
      <c r="I12" s="13">
        <f>I15+I13</f>
        <v>648.5</v>
      </c>
    </row>
    <row r="13" spans="1:9" ht="51" x14ac:dyDescent="0.25">
      <c r="A13" s="47" t="s">
        <v>127</v>
      </c>
      <c r="B13" s="72" t="s">
        <v>47</v>
      </c>
      <c r="C13" s="72" t="s">
        <v>50</v>
      </c>
      <c r="D13" s="72" t="s">
        <v>44</v>
      </c>
      <c r="E13" s="72" t="s">
        <v>93</v>
      </c>
      <c r="F13" s="72" t="s">
        <v>74</v>
      </c>
      <c r="G13" s="13">
        <f>G14</f>
        <v>588.4</v>
      </c>
      <c r="H13" s="115">
        <f t="shared" si="1"/>
        <v>0</v>
      </c>
      <c r="I13" s="13">
        <f>I14</f>
        <v>588.4</v>
      </c>
    </row>
    <row r="14" spans="1:9" x14ac:dyDescent="0.25">
      <c r="A14" s="74" t="s">
        <v>19</v>
      </c>
      <c r="B14" s="72" t="s">
        <v>47</v>
      </c>
      <c r="C14" s="72" t="s">
        <v>50</v>
      </c>
      <c r="D14" s="72" t="s">
        <v>44</v>
      </c>
      <c r="E14" s="72" t="s">
        <v>93</v>
      </c>
      <c r="F14" s="72" t="s">
        <v>75</v>
      </c>
      <c r="G14" s="13">
        <v>588.4</v>
      </c>
      <c r="H14" s="115">
        <f t="shared" si="1"/>
        <v>0</v>
      </c>
      <c r="I14" s="13">
        <v>588.4</v>
      </c>
    </row>
    <row r="15" spans="1:9" ht="25.5" x14ac:dyDescent="0.25">
      <c r="A15" s="47" t="s">
        <v>128</v>
      </c>
      <c r="B15" s="14" t="s">
        <v>47</v>
      </c>
      <c r="C15" s="14" t="s">
        <v>50</v>
      </c>
      <c r="D15" s="14" t="s">
        <v>44</v>
      </c>
      <c r="E15" s="14" t="s">
        <v>93</v>
      </c>
      <c r="F15" s="14" t="s">
        <v>58</v>
      </c>
      <c r="G15" s="13">
        <f>G16</f>
        <v>60.1</v>
      </c>
      <c r="H15" s="113">
        <f t="shared" si="1"/>
        <v>0</v>
      </c>
      <c r="I15" s="13">
        <f>I16</f>
        <v>60.1</v>
      </c>
    </row>
    <row r="16" spans="1:9" s="6" customFormat="1" ht="26.25" x14ac:dyDescent="0.25">
      <c r="A16" s="19" t="s">
        <v>73</v>
      </c>
      <c r="B16" s="14" t="s">
        <v>47</v>
      </c>
      <c r="C16" s="14" t="s">
        <v>50</v>
      </c>
      <c r="D16" s="14" t="s">
        <v>44</v>
      </c>
      <c r="E16" s="14" t="s">
        <v>93</v>
      </c>
      <c r="F16" s="14" t="s">
        <v>59</v>
      </c>
      <c r="G16" s="13">
        <v>60.1</v>
      </c>
      <c r="H16" s="113">
        <f t="shared" si="1"/>
        <v>0</v>
      </c>
      <c r="I16" s="13">
        <v>60.1</v>
      </c>
    </row>
    <row r="17" spans="1:9" s="7" customFormat="1" ht="26.25" x14ac:dyDescent="0.25">
      <c r="A17" s="21" t="s">
        <v>181</v>
      </c>
      <c r="B17" s="90" t="s">
        <v>51</v>
      </c>
      <c r="C17" s="90" t="s">
        <v>48</v>
      </c>
      <c r="D17" s="90" t="s">
        <v>45</v>
      </c>
      <c r="E17" s="90" t="s">
        <v>76</v>
      </c>
      <c r="F17" s="90" t="s">
        <v>46</v>
      </c>
      <c r="G17" s="12">
        <f t="shared" ref="G17:I20" si="2">G18</f>
        <v>45.6</v>
      </c>
      <c r="H17" s="122">
        <f t="shared" si="1"/>
        <v>89.700000000000017</v>
      </c>
      <c r="I17" s="12">
        <f t="shared" si="2"/>
        <v>135.30000000000001</v>
      </c>
    </row>
    <row r="18" spans="1:9" ht="26.25" x14ac:dyDescent="0.25">
      <c r="A18" s="19" t="s">
        <v>182</v>
      </c>
      <c r="B18" s="85" t="s">
        <v>51</v>
      </c>
      <c r="C18" s="85" t="s">
        <v>174</v>
      </c>
      <c r="D18" s="85" t="s">
        <v>45</v>
      </c>
      <c r="E18" s="85" t="s">
        <v>76</v>
      </c>
      <c r="F18" s="85" t="s">
        <v>46</v>
      </c>
      <c r="G18" s="13">
        <f t="shared" si="2"/>
        <v>45.6</v>
      </c>
      <c r="H18" s="123">
        <f t="shared" si="1"/>
        <v>89.700000000000017</v>
      </c>
      <c r="I18" s="13">
        <f t="shared" si="2"/>
        <v>135.30000000000001</v>
      </c>
    </row>
    <row r="19" spans="1:9" ht="37.5" customHeight="1" x14ac:dyDescent="0.25">
      <c r="A19" s="19" t="s">
        <v>183</v>
      </c>
      <c r="B19" s="85" t="s">
        <v>51</v>
      </c>
      <c r="C19" s="85" t="s">
        <v>174</v>
      </c>
      <c r="D19" s="85" t="s">
        <v>44</v>
      </c>
      <c r="E19" s="85" t="s">
        <v>76</v>
      </c>
      <c r="F19" s="85" t="s">
        <v>46</v>
      </c>
      <c r="G19" s="13">
        <f t="shared" si="2"/>
        <v>45.6</v>
      </c>
      <c r="H19" s="123">
        <f t="shared" si="1"/>
        <v>89.700000000000017</v>
      </c>
      <c r="I19" s="13">
        <f t="shared" si="2"/>
        <v>135.30000000000001</v>
      </c>
    </row>
    <row r="20" spans="1:9" x14ac:dyDescent="0.25">
      <c r="A20" s="19" t="s">
        <v>184</v>
      </c>
      <c r="B20" s="85" t="s">
        <v>51</v>
      </c>
      <c r="C20" s="85" t="s">
        <v>174</v>
      </c>
      <c r="D20" s="85" t="s">
        <v>44</v>
      </c>
      <c r="E20" s="85" t="s">
        <v>101</v>
      </c>
      <c r="F20" s="85" t="s">
        <v>46</v>
      </c>
      <c r="G20" s="13">
        <f t="shared" si="2"/>
        <v>45.6</v>
      </c>
      <c r="H20" s="123">
        <f t="shared" si="1"/>
        <v>89.700000000000017</v>
      </c>
      <c r="I20" s="13">
        <f t="shared" si="2"/>
        <v>135.30000000000001</v>
      </c>
    </row>
    <row r="21" spans="1:9" ht="26.25" x14ac:dyDescent="0.25">
      <c r="A21" s="19" t="s">
        <v>128</v>
      </c>
      <c r="B21" s="85" t="s">
        <v>51</v>
      </c>
      <c r="C21" s="85" t="s">
        <v>174</v>
      </c>
      <c r="D21" s="85" t="s">
        <v>44</v>
      </c>
      <c r="E21" s="85" t="s">
        <v>101</v>
      </c>
      <c r="F21" s="85" t="s">
        <v>58</v>
      </c>
      <c r="G21" s="13">
        <f>G22</f>
        <v>45.6</v>
      </c>
      <c r="H21" s="123">
        <f t="shared" si="1"/>
        <v>89.700000000000017</v>
      </c>
      <c r="I21" s="13">
        <f>I22</f>
        <v>135.30000000000001</v>
      </c>
    </row>
    <row r="22" spans="1:9" ht="26.25" x14ac:dyDescent="0.25">
      <c r="A22" s="74" t="s">
        <v>73</v>
      </c>
      <c r="B22" s="85" t="s">
        <v>51</v>
      </c>
      <c r="C22" s="85" t="s">
        <v>174</v>
      </c>
      <c r="D22" s="85" t="s">
        <v>44</v>
      </c>
      <c r="E22" s="85" t="s">
        <v>101</v>
      </c>
      <c r="F22" s="85" t="s">
        <v>59</v>
      </c>
      <c r="G22" s="13">
        <f>50-4.4</f>
        <v>45.6</v>
      </c>
      <c r="H22" s="123">
        <f t="shared" si="1"/>
        <v>89.700000000000017</v>
      </c>
      <c r="I22" s="13">
        <v>135.30000000000001</v>
      </c>
    </row>
    <row r="23" spans="1:9" ht="39" x14ac:dyDescent="0.25">
      <c r="A23" s="80" t="s">
        <v>212</v>
      </c>
      <c r="B23" s="90" t="s">
        <v>49</v>
      </c>
      <c r="C23" s="90" t="s">
        <v>48</v>
      </c>
      <c r="D23" s="90" t="s">
        <v>45</v>
      </c>
      <c r="E23" s="90" t="s">
        <v>76</v>
      </c>
      <c r="F23" s="89" t="s">
        <v>46</v>
      </c>
      <c r="G23" s="12">
        <f t="shared" ref="G23:I26" si="3">G24</f>
        <v>60</v>
      </c>
      <c r="H23" s="125">
        <f t="shared" si="1"/>
        <v>-25.700000000000003</v>
      </c>
      <c r="I23" s="12">
        <f t="shared" si="3"/>
        <v>34.299999999999997</v>
      </c>
    </row>
    <row r="24" spans="1:9" s="6" customFormat="1" ht="20.25" customHeight="1" x14ac:dyDescent="0.25">
      <c r="A24" s="74" t="s">
        <v>187</v>
      </c>
      <c r="B24" s="85" t="s">
        <v>49</v>
      </c>
      <c r="C24" s="85" t="s">
        <v>50</v>
      </c>
      <c r="D24" s="85" t="s">
        <v>45</v>
      </c>
      <c r="E24" s="85" t="s">
        <v>76</v>
      </c>
      <c r="F24" s="84" t="s">
        <v>46</v>
      </c>
      <c r="G24" s="13">
        <f t="shared" si="3"/>
        <v>60</v>
      </c>
      <c r="H24" s="126">
        <f t="shared" si="1"/>
        <v>-25.700000000000003</v>
      </c>
      <c r="I24" s="13">
        <f t="shared" si="3"/>
        <v>34.299999999999997</v>
      </c>
    </row>
    <row r="25" spans="1:9" s="7" customFormat="1" ht="26.25" x14ac:dyDescent="0.25">
      <c r="A25" s="74" t="s">
        <v>188</v>
      </c>
      <c r="B25" s="85" t="s">
        <v>49</v>
      </c>
      <c r="C25" s="85" t="s">
        <v>50</v>
      </c>
      <c r="D25" s="85" t="s">
        <v>44</v>
      </c>
      <c r="E25" s="85" t="s">
        <v>76</v>
      </c>
      <c r="F25" s="84" t="s">
        <v>46</v>
      </c>
      <c r="G25" s="13">
        <f t="shared" si="3"/>
        <v>60</v>
      </c>
      <c r="H25" s="126">
        <f t="shared" si="1"/>
        <v>-25.700000000000003</v>
      </c>
      <c r="I25" s="13">
        <f t="shared" si="3"/>
        <v>34.299999999999997</v>
      </c>
    </row>
    <row r="26" spans="1:9" ht="24.75" customHeight="1" x14ac:dyDescent="0.25">
      <c r="A26" s="74" t="s">
        <v>172</v>
      </c>
      <c r="B26" s="85" t="s">
        <v>49</v>
      </c>
      <c r="C26" s="85" t="s">
        <v>50</v>
      </c>
      <c r="D26" s="85" t="s">
        <v>44</v>
      </c>
      <c r="E26" s="85" t="s">
        <v>93</v>
      </c>
      <c r="F26" s="84" t="s">
        <v>46</v>
      </c>
      <c r="G26" s="13">
        <f t="shared" si="3"/>
        <v>60</v>
      </c>
      <c r="H26" s="126">
        <f t="shared" si="1"/>
        <v>-25.700000000000003</v>
      </c>
      <c r="I26" s="13">
        <f t="shared" si="3"/>
        <v>34.299999999999997</v>
      </c>
    </row>
    <row r="27" spans="1:9" ht="26.25" x14ac:dyDescent="0.25">
      <c r="A27" s="19" t="s">
        <v>128</v>
      </c>
      <c r="B27" s="85" t="s">
        <v>49</v>
      </c>
      <c r="C27" s="85" t="s">
        <v>50</v>
      </c>
      <c r="D27" s="85" t="s">
        <v>44</v>
      </c>
      <c r="E27" s="85" t="s">
        <v>93</v>
      </c>
      <c r="F27" s="84" t="s">
        <v>58</v>
      </c>
      <c r="G27" s="13">
        <f>G28</f>
        <v>60</v>
      </c>
      <c r="H27" s="126">
        <f t="shared" si="1"/>
        <v>-25.700000000000003</v>
      </c>
      <c r="I27" s="13">
        <f>I28</f>
        <v>34.299999999999997</v>
      </c>
    </row>
    <row r="28" spans="1:9" ht="26.25" x14ac:dyDescent="0.25">
      <c r="A28" s="74" t="s">
        <v>73</v>
      </c>
      <c r="B28" s="85" t="s">
        <v>49</v>
      </c>
      <c r="C28" s="85" t="s">
        <v>50</v>
      </c>
      <c r="D28" s="85" t="s">
        <v>44</v>
      </c>
      <c r="E28" s="85" t="s">
        <v>93</v>
      </c>
      <c r="F28" s="85" t="s">
        <v>59</v>
      </c>
      <c r="G28" s="13">
        <v>60</v>
      </c>
      <c r="H28" s="123">
        <f t="shared" si="1"/>
        <v>-25.700000000000003</v>
      </c>
      <c r="I28" s="13">
        <v>34.299999999999997</v>
      </c>
    </row>
    <row r="29" spans="1:9" s="6" customFormat="1" ht="26.25" x14ac:dyDescent="0.25">
      <c r="A29" s="22" t="s">
        <v>164</v>
      </c>
      <c r="B29" s="16" t="s">
        <v>54</v>
      </c>
      <c r="C29" s="16" t="s">
        <v>48</v>
      </c>
      <c r="D29" s="16" t="s">
        <v>45</v>
      </c>
      <c r="E29" s="16" t="s">
        <v>76</v>
      </c>
      <c r="F29" s="16" t="s">
        <v>46</v>
      </c>
      <c r="G29" s="12">
        <f>G30</f>
        <v>4222.3</v>
      </c>
      <c r="H29" s="112">
        <f t="shared" si="1"/>
        <v>-43</v>
      </c>
      <c r="I29" s="12">
        <f>I30</f>
        <v>4179.3</v>
      </c>
    </row>
    <row r="30" spans="1:9" s="6" customFormat="1" ht="26.25" x14ac:dyDescent="0.25">
      <c r="A30" s="23" t="s">
        <v>27</v>
      </c>
      <c r="B30" s="14" t="s">
        <v>54</v>
      </c>
      <c r="C30" s="14" t="s">
        <v>50</v>
      </c>
      <c r="D30" s="14" t="s">
        <v>45</v>
      </c>
      <c r="E30" s="14" t="s">
        <v>76</v>
      </c>
      <c r="F30" s="14" t="s">
        <v>46</v>
      </c>
      <c r="G30" s="13">
        <f t="shared" ref="G30:I30" si="4">G31</f>
        <v>4222.3</v>
      </c>
      <c r="H30" s="113">
        <f t="shared" si="1"/>
        <v>-43</v>
      </c>
      <c r="I30" s="13">
        <f t="shared" si="4"/>
        <v>4179.3</v>
      </c>
    </row>
    <row r="31" spans="1:9" s="6" customFormat="1" ht="39" x14ac:dyDescent="0.25">
      <c r="A31" s="23" t="s">
        <v>111</v>
      </c>
      <c r="B31" s="14" t="s">
        <v>54</v>
      </c>
      <c r="C31" s="14" t="s">
        <v>50</v>
      </c>
      <c r="D31" s="14" t="s">
        <v>44</v>
      </c>
      <c r="E31" s="14" t="s">
        <v>76</v>
      </c>
      <c r="F31" s="14" t="s">
        <v>46</v>
      </c>
      <c r="G31" s="13">
        <f>G35+G32</f>
        <v>4222.3</v>
      </c>
      <c r="H31" s="113">
        <f t="shared" si="1"/>
        <v>-43</v>
      </c>
      <c r="I31" s="13">
        <f>I35+I32</f>
        <v>4179.3</v>
      </c>
    </row>
    <row r="32" spans="1:9" s="6" customFormat="1" ht="39" x14ac:dyDescent="0.25">
      <c r="A32" s="23" t="s">
        <v>134</v>
      </c>
      <c r="B32" s="14" t="s">
        <v>54</v>
      </c>
      <c r="C32" s="14" t="s">
        <v>50</v>
      </c>
      <c r="D32" s="14" t="s">
        <v>44</v>
      </c>
      <c r="E32" s="72" t="s">
        <v>133</v>
      </c>
      <c r="F32" s="14" t="s">
        <v>46</v>
      </c>
      <c r="G32" s="13">
        <f>G33</f>
        <v>3222.3</v>
      </c>
      <c r="H32" s="113">
        <f t="shared" si="1"/>
        <v>-43</v>
      </c>
      <c r="I32" s="13">
        <f>I33</f>
        <v>3179.3</v>
      </c>
    </row>
    <row r="33" spans="1:9" s="6" customFormat="1" ht="51" x14ac:dyDescent="0.25">
      <c r="A33" s="47" t="s">
        <v>127</v>
      </c>
      <c r="B33" s="14" t="s">
        <v>54</v>
      </c>
      <c r="C33" s="14" t="s">
        <v>50</v>
      </c>
      <c r="D33" s="14" t="s">
        <v>44</v>
      </c>
      <c r="E33" s="72" t="s">
        <v>133</v>
      </c>
      <c r="F33" s="14" t="s">
        <v>74</v>
      </c>
      <c r="G33" s="13">
        <f>G34</f>
        <v>3222.3</v>
      </c>
      <c r="H33" s="113">
        <f t="shared" si="1"/>
        <v>-43</v>
      </c>
      <c r="I33" s="13">
        <f>I34</f>
        <v>3179.3</v>
      </c>
    </row>
    <row r="34" spans="1:9" s="6" customFormat="1" x14ac:dyDescent="0.25">
      <c r="A34" s="19" t="s">
        <v>19</v>
      </c>
      <c r="B34" s="14" t="s">
        <v>54</v>
      </c>
      <c r="C34" s="14" t="s">
        <v>50</v>
      </c>
      <c r="D34" s="14" t="s">
        <v>44</v>
      </c>
      <c r="E34" s="72" t="s">
        <v>133</v>
      </c>
      <c r="F34" s="14" t="s">
        <v>75</v>
      </c>
      <c r="G34" s="13">
        <v>3222.3</v>
      </c>
      <c r="H34" s="113">
        <f t="shared" si="1"/>
        <v>-43</v>
      </c>
      <c r="I34" s="13">
        <f>3222.3-43</f>
        <v>3179.3</v>
      </c>
    </row>
    <row r="35" spans="1:9" s="6" customFormat="1" ht="39" x14ac:dyDescent="0.25">
      <c r="A35" s="19" t="s">
        <v>163</v>
      </c>
      <c r="B35" s="14" t="s">
        <v>54</v>
      </c>
      <c r="C35" s="14" t="s">
        <v>50</v>
      </c>
      <c r="D35" s="14" t="s">
        <v>44</v>
      </c>
      <c r="E35" s="14" t="s">
        <v>162</v>
      </c>
      <c r="F35" s="14" t="s">
        <v>46</v>
      </c>
      <c r="G35" s="13">
        <f>G36</f>
        <v>1000</v>
      </c>
      <c r="H35" s="113">
        <f t="shared" si="1"/>
        <v>0</v>
      </c>
      <c r="I35" s="13">
        <f>I36</f>
        <v>1000</v>
      </c>
    </row>
    <row r="36" spans="1:9" s="6" customFormat="1" ht="51" x14ac:dyDescent="0.25">
      <c r="A36" s="47" t="s">
        <v>127</v>
      </c>
      <c r="B36" s="14" t="s">
        <v>54</v>
      </c>
      <c r="C36" s="14" t="s">
        <v>50</v>
      </c>
      <c r="D36" s="14" t="s">
        <v>44</v>
      </c>
      <c r="E36" s="14" t="s">
        <v>162</v>
      </c>
      <c r="F36" s="14" t="s">
        <v>74</v>
      </c>
      <c r="G36" s="13">
        <f>G37</f>
        <v>1000</v>
      </c>
      <c r="H36" s="113">
        <f t="shared" si="1"/>
        <v>0</v>
      </c>
      <c r="I36" s="13">
        <f>I37</f>
        <v>1000</v>
      </c>
    </row>
    <row r="37" spans="1:9" s="6" customFormat="1" x14ac:dyDescent="0.25">
      <c r="A37" s="19" t="s">
        <v>19</v>
      </c>
      <c r="B37" s="14" t="s">
        <v>54</v>
      </c>
      <c r="C37" s="14" t="s">
        <v>50</v>
      </c>
      <c r="D37" s="14" t="s">
        <v>44</v>
      </c>
      <c r="E37" s="14" t="s">
        <v>162</v>
      </c>
      <c r="F37" s="14" t="s">
        <v>75</v>
      </c>
      <c r="G37" s="13">
        <v>1000</v>
      </c>
      <c r="H37" s="113">
        <f t="shared" si="1"/>
        <v>0</v>
      </c>
      <c r="I37" s="13">
        <v>1000</v>
      </c>
    </row>
    <row r="38" spans="1:9" s="6" customFormat="1" ht="26.25" customHeight="1" x14ac:dyDescent="0.25">
      <c r="A38" s="26" t="s">
        <v>215</v>
      </c>
      <c r="B38" s="16" t="s">
        <v>122</v>
      </c>
      <c r="C38" s="16" t="s">
        <v>48</v>
      </c>
      <c r="D38" s="16" t="s">
        <v>45</v>
      </c>
      <c r="E38" s="16" t="s">
        <v>76</v>
      </c>
      <c r="F38" s="16" t="s">
        <v>46</v>
      </c>
      <c r="G38" s="12">
        <f t="shared" ref="G38:I40" si="5">G39</f>
        <v>8.8000000000000007</v>
      </c>
      <c r="H38" s="112">
        <f t="shared" si="1"/>
        <v>0</v>
      </c>
      <c r="I38" s="12">
        <f t="shared" si="5"/>
        <v>8.8000000000000007</v>
      </c>
    </row>
    <row r="39" spans="1:9" s="6" customFormat="1" ht="38.25" x14ac:dyDescent="0.25">
      <c r="A39" s="27" t="s">
        <v>214</v>
      </c>
      <c r="B39" s="14" t="s">
        <v>122</v>
      </c>
      <c r="C39" s="14" t="s">
        <v>66</v>
      </c>
      <c r="D39" s="14" t="s">
        <v>45</v>
      </c>
      <c r="E39" s="14" t="s">
        <v>76</v>
      </c>
      <c r="F39" s="14" t="s">
        <v>46</v>
      </c>
      <c r="G39" s="13">
        <f t="shared" si="5"/>
        <v>8.8000000000000007</v>
      </c>
      <c r="H39" s="113">
        <f t="shared" si="1"/>
        <v>0</v>
      </c>
      <c r="I39" s="13">
        <f t="shared" si="5"/>
        <v>8.8000000000000007</v>
      </c>
    </row>
    <row r="40" spans="1:9" s="6" customFormat="1" ht="51" x14ac:dyDescent="0.25">
      <c r="A40" s="27" t="s">
        <v>213</v>
      </c>
      <c r="B40" s="14" t="s">
        <v>122</v>
      </c>
      <c r="C40" s="14" t="s">
        <v>66</v>
      </c>
      <c r="D40" s="14" t="s">
        <v>44</v>
      </c>
      <c r="E40" s="14" t="s">
        <v>76</v>
      </c>
      <c r="F40" s="14" t="s">
        <v>46</v>
      </c>
      <c r="G40" s="13">
        <f t="shared" si="5"/>
        <v>8.8000000000000007</v>
      </c>
      <c r="H40" s="113">
        <f t="shared" si="1"/>
        <v>0</v>
      </c>
      <c r="I40" s="13">
        <f t="shared" si="5"/>
        <v>8.8000000000000007</v>
      </c>
    </row>
    <row r="41" spans="1:9" s="6" customFormat="1" ht="25.5" x14ac:dyDescent="0.25">
      <c r="A41" s="31" t="s">
        <v>172</v>
      </c>
      <c r="B41" s="14" t="s">
        <v>122</v>
      </c>
      <c r="C41" s="14" t="s">
        <v>66</v>
      </c>
      <c r="D41" s="14" t="s">
        <v>44</v>
      </c>
      <c r="E41" s="14" t="s">
        <v>93</v>
      </c>
      <c r="F41" s="14" t="s">
        <v>46</v>
      </c>
      <c r="G41" s="13">
        <f>G42</f>
        <v>8.8000000000000007</v>
      </c>
      <c r="H41" s="113">
        <f t="shared" si="1"/>
        <v>0</v>
      </c>
      <c r="I41" s="13">
        <f>I42</f>
        <v>8.8000000000000007</v>
      </c>
    </row>
    <row r="42" spans="1:9" s="6" customFormat="1" ht="26.25" x14ac:dyDescent="0.25">
      <c r="A42" s="19" t="s">
        <v>128</v>
      </c>
      <c r="B42" s="14" t="s">
        <v>122</v>
      </c>
      <c r="C42" s="14" t="s">
        <v>66</v>
      </c>
      <c r="D42" s="14" t="s">
        <v>44</v>
      </c>
      <c r="E42" s="14" t="s">
        <v>93</v>
      </c>
      <c r="F42" s="14" t="s">
        <v>58</v>
      </c>
      <c r="G42" s="13">
        <f>G43</f>
        <v>8.8000000000000007</v>
      </c>
      <c r="H42" s="113">
        <f t="shared" si="1"/>
        <v>0</v>
      </c>
      <c r="I42" s="13">
        <f>I43</f>
        <v>8.8000000000000007</v>
      </c>
    </row>
    <row r="43" spans="1:9" s="6" customFormat="1" ht="26.25" x14ac:dyDescent="0.25">
      <c r="A43" s="19" t="s">
        <v>73</v>
      </c>
      <c r="B43" s="14" t="s">
        <v>122</v>
      </c>
      <c r="C43" s="14" t="s">
        <v>66</v>
      </c>
      <c r="D43" s="14" t="s">
        <v>44</v>
      </c>
      <c r="E43" s="14" t="s">
        <v>93</v>
      </c>
      <c r="F43" s="14" t="s">
        <v>59</v>
      </c>
      <c r="G43" s="13">
        <v>8.8000000000000007</v>
      </c>
      <c r="H43" s="113">
        <f t="shared" si="1"/>
        <v>0</v>
      </c>
      <c r="I43" s="13">
        <v>8.8000000000000007</v>
      </c>
    </row>
    <row r="44" spans="1:9" s="6" customFormat="1" ht="39" x14ac:dyDescent="0.25">
      <c r="A44" s="29" t="s">
        <v>170</v>
      </c>
      <c r="B44" s="40" t="s">
        <v>52</v>
      </c>
      <c r="C44" s="40" t="s">
        <v>48</v>
      </c>
      <c r="D44" s="40" t="s">
        <v>45</v>
      </c>
      <c r="E44" s="40" t="s">
        <v>76</v>
      </c>
      <c r="F44" s="40" t="s">
        <v>46</v>
      </c>
      <c r="G44" s="24">
        <f>G45+G53+G58+G63</f>
        <v>5027.8999999999996</v>
      </c>
      <c r="H44" s="127">
        <f t="shared" si="1"/>
        <v>0</v>
      </c>
      <c r="I44" s="24">
        <f>I45+I53+I58+I63</f>
        <v>5027.8999999999996</v>
      </c>
    </row>
    <row r="45" spans="1:9" s="6" customFormat="1" ht="25.5" x14ac:dyDescent="0.25">
      <c r="A45" s="11" t="s">
        <v>72</v>
      </c>
      <c r="B45" s="39" t="s">
        <v>52</v>
      </c>
      <c r="C45" s="39" t="s">
        <v>50</v>
      </c>
      <c r="D45" s="39" t="s">
        <v>45</v>
      </c>
      <c r="E45" s="39" t="s">
        <v>76</v>
      </c>
      <c r="F45" s="39" t="s">
        <v>46</v>
      </c>
      <c r="G45" s="25">
        <f t="shared" ref="G45:I45" si="6">G46</f>
        <v>315.8</v>
      </c>
      <c r="H45" s="116">
        <f t="shared" si="1"/>
        <v>0</v>
      </c>
      <c r="I45" s="25">
        <f t="shared" si="6"/>
        <v>315.8</v>
      </c>
    </row>
    <row r="46" spans="1:9" s="6" customFormat="1" ht="25.5" x14ac:dyDescent="0.25">
      <c r="A46" s="11" t="s">
        <v>119</v>
      </c>
      <c r="B46" s="39" t="s">
        <v>52</v>
      </c>
      <c r="C46" s="39" t="s">
        <v>50</v>
      </c>
      <c r="D46" s="39" t="s">
        <v>47</v>
      </c>
      <c r="E46" s="39" t="s">
        <v>76</v>
      </c>
      <c r="F46" s="39" t="s">
        <v>46</v>
      </c>
      <c r="G46" s="25">
        <f>G47+G50</f>
        <v>315.8</v>
      </c>
      <c r="H46" s="116">
        <f t="shared" si="1"/>
        <v>0</v>
      </c>
      <c r="I46" s="25">
        <f>I47+I50</f>
        <v>315.8</v>
      </c>
    </row>
    <row r="47" spans="1:9" s="6" customFormat="1" ht="64.5" x14ac:dyDescent="0.25">
      <c r="A47" s="19" t="s">
        <v>177</v>
      </c>
      <c r="B47" s="39" t="s">
        <v>52</v>
      </c>
      <c r="C47" s="39" t="s">
        <v>50</v>
      </c>
      <c r="D47" s="39" t="s">
        <v>47</v>
      </c>
      <c r="E47" s="75" t="s">
        <v>176</v>
      </c>
      <c r="F47" s="39" t="s">
        <v>46</v>
      </c>
      <c r="G47" s="25">
        <f>G48</f>
        <v>15.8</v>
      </c>
      <c r="H47" s="116">
        <f t="shared" si="1"/>
        <v>0</v>
      </c>
      <c r="I47" s="25">
        <f>I48</f>
        <v>15.8</v>
      </c>
    </row>
    <row r="48" spans="1:9" s="6" customFormat="1" ht="25.5" x14ac:dyDescent="0.25">
      <c r="A48" s="47" t="s">
        <v>128</v>
      </c>
      <c r="B48" s="39" t="s">
        <v>52</v>
      </c>
      <c r="C48" s="39" t="s">
        <v>50</v>
      </c>
      <c r="D48" s="39" t="s">
        <v>47</v>
      </c>
      <c r="E48" s="75" t="s">
        <v>176</v>
      </c>
      <c r="F48" s="39" t="s">
        <v>58</v>
      </c>
      <c r="G48" s="25">
        <f>G49</f>
        <v>15.8</v>
      </c>
      <c r="H48" s="116">
        <f t="shared" si="1"/>
        <v>0</v>
      </c>
      <c r="I48" s="25">
        <f>I49</f>
        <v>15.8</v>
      </c>
    </row>
    <row r="49" spans="1:9" s="6" customFormat="1" ht="25.5" x14ac:dyDescent="0.25">
      <c r="A49" s="27" t="s">
        <v>73</v>
      </c>
      <c r="B49" s="39" t="s">
        <v>52</v>
      </c>
      <c r="C49" s="39" t="s">
        <v>50</v>
      </c>
      <c r="D49" s="39" t="s">
        <v>47</v>
      </c>
      <c r="E49" s="75" t="s">
        <v>176</v>
      </c>
      <c r="F49" s="39" t="s">
        <v>59</v>
      </c>
      <c r="G49" s="25">
        <v>15.8</v>
      </c>
      <c r="H49" s="116">
        <f t="shared" si="1"/>
        <v>0</v>
      </c>
      <c r="I49" s="25">
        <v>15.8</v>
      </c>
    </row>
    <row r="50" spans="1:9" s="6" customFormat="1" ht="52.5" customHeight="1" x14ac:dyDescent="0.25">
      <c r="A50" s="74" t="s">
        <v>199</v>
      </c>
      <c r="B50" s="75" t="s">
        <v>52</v>
      </c>
      <c r="C50" s="75" t="s">
        <v>50</v>
      </c>
      <c r="D50" s="75" t="s">
        <v>47</v>
      </c>
      <c r="E50" s="75" t="s">
        <v>135</v>
      </c>
      <c r="F50" s="39" t="s">
        <v>46</v>
      </c>
      <c r="G50" s="25">
        <f>G51</f>
        <v>300</v>
      </c>
      <c r="H50" s="116">
        <f t="shared" si="1"/>
        <v>0</v>
      </c>
      <c r="I50" s="25">
        <f>I51</f>
        <v>300</v>
      </c>
    </row>
    <row r="51" spans="1:9" s="7" customFormat="1" ht="25.5" x14ac:dyDescent="0.25">
      <c r="A51" s="47" t="s">
        <v>128</v>
      </c>
      <c r="B51" s="75" t="s">
        <v>52</v>
      </c>
      <c r="C51" s="75" t="s">
        <v>50</v>
      </c>
      <c r="D51" s="75" t="s">
        <v>47</v>
      </c>
      <c r="E51" s="75" t="s">
        <v>135</v>
      </c>
      <c r="F51" s="39" t="s">
        <v>58</v>
      </c>
      <c r="G51" s="25">
        <f>G52</f>
        <v>300</v>
      </c>
      <c r="H51" s="116">
        <f t="shared" si="1"/>
        <v>0</v>
      </c>
      <c r="I51" s="25">
        <f>I52</f>
        <v>300</v>
      </c>
    </row>
    <row r="52" spans="1:9" ht="25.5" x14ac:dyDescent="0.25">
      <c r="A52" s="27" t="s">
        <v>73</v>
      </c>
      <c r="B52" s="75" t="s">
        <v>52</v>
      </c>
      <c r="C52" s="75" t="s">
        <v>50</v>
      </c>
      <c r="D52" s="75" t="s">
        <v>47</v>
      </c>
      <c r="E52" s="75" t="s">
        <v>135</v>
      </c>
      <c r="F52" s="39" t="s">
        <v>59</v>
      </c>
      <c r="G52" s="25">
        <v>300</v>
      </c>
      <c r="H52" s="116">
        <f t="shared" si="1"/>
        <v>0</v>
      </c>
      <c r="I52" s="25">
        <v>300</v>
      </c>
    </row>
    <row r="53" spans="1:9" ht="26.25" x14ac:dyDescent="0.25">
      <c r="A53" s="30" t="s">
        <v>61</v>
      </c>
      <c r="B53" s="38" t="s">
        <v>52</v>
      </c>
      <c r="C53" s="38" t="s">
        <v>57</v>
      </c>
      <c r="D53" s="38" t="s">
        <v>45</v>
      </c>
      <c r="E53" s="38" t="s">
        <v>76</v>
      </c>
      <c r="F53" s="38" t="s">
        <v>46</v>
      </c>
      <c r="G53" s="25">
        <f t="shared" ref="G53:I55" si="7">G54</f>
        <v>447.7</v>
      </c>
      <c r="H53" s="118">
        <f t="shared" si="1"/>
        <v>0</v>
      </c>
      <c r="I53" s="25">
        <f t="shared" si="7"/>
        <v>447.7</v>
      </c>
    </row>
    <row r="54" spans="1:9" ht="25.5" x14ac:dyDescent="0.25">
      <c r="A54" s="31" t="s">
        <v>117</v>
      </c>
      <c r="B54" s="38" t="s">
        <v>52</v>
      </c>
      <c r="C54" s="38" t="s">
        <v>57</v>
      </c>
      <c r="D54" s="38" t="s">
        <v>47</v>
      </c>
      <c r="E54" s="38" t="s">
        <v>76</v>
      </c>
      <c r="F54" s="38" t="s">
        <v>46</v>
      </c>
      <c r="G54" s="25">
        <f t="shared" si="7"/>
        <v>447.7</v>
      </c>
      <c r="H54" s="118">
        <f t="shared" si="1"/>
        <v>0</v>
      </c>
      <c r="I54" s="25">
        <f t="shared" si="7"/>
        <v>447.7</v>
      </c>
    </row>
    <row r="55" spans="1:9" s="6" customFormat="1" ht="25.5" x14ac:dyDescent="0.25">
      <c r="A55" s="31" t="s">
        <v>172</v>
      </c>
      <c r="B55" s="38" t="s">
        <v>52</v>
      </c>
      <c r="C55" s="38" t="s">
        <v>57</v>
      </c>
      <c r="D55" s="38" t="s">
        <v>47</v>
      </c>
      <c r="E55" s="38" t="s">
        <v>93</v>
      </c>
      <c r="F55" s="38" t="s">
        <v>46</v>
      </c>
      <c r="G55" s="25">
        <f t="shared" si="7"/>
        <v>447.7</v>
      </c>
      <c r="H55" s="118">
        <f t="shared" si="1"/>
        <v>0</v>
      </c>
      <c r="I55" s="25">
        <f t="shared" si="7"/>
        <v>447.7</v>
      </c>
    </row>
    <row r="56" spans="1:9" s="6" customFormat="1" ht="25.5" x14ac:dyDescent="0.25">
      <c r="A56" s="47" t="s">
        <v>128</v>
      </c>
      <c r="B56" s="38" t="s">
        <v>52</v>
      </c>
      <c r="C56" s="38" t="s">
        <v>57</v>
      </c>
      <c r="D56" s="38" t="s">
        <v>47</v>
      </c>
      <c r="E56" s="38" t="s">
        <v>93</v>
      </c>
      <c r="F56" s="38" t="s">
        <v>58</v>
      </c>
      <c r="G56" s="25">
        <f>G57</f>
        <v>447.7</v>
      </c>
      <c r="H56" s="118">
        <f t="shared" si="1"/>
        <v>0</v>
      </c>
      <c r="I56" s="25">
        <f>I57</f>
        <v>447.7</v>
      </c>
    </row>
    <row r="57" spans="1:9" s="6" customFormat="1" ht="25.5" x14ac:dyDescent="0.25">
      <c r="A57" s="27" t="s">
        <v>73</v>
      </c>
      <c r="B57" s="38" t="s">
        <v>52</v>
      </c>
      <c r="C57" s="38" t="s">
        <v>57</v>
      </c>
      <c r="D57" s="38" t="s">
        <v>47</v>
      </c>
      <c r="E57" s="38" t="s">
        <v>93</v>
      </c>
      <c r="F57" s="38" t="s">
        <v>59</v>
      </c>
      <c r="G57" s="25">
        <v>447.7</v>
      </c>
      <c r="H57" s="118">
        <f t="shared" si="1"/>
        <v>0</v>
      </c>
      <c r="I57" s="25">
        <v>447.7</v>
      </c>
    </row>
    <row r="58" spans="1:9" s="6" customFormat="1" ht="26.25" x14ac:dyDescent="0.25">
      <c r="A58" s="30" t="s">
        <v>33</v>
      </c>
      <c r="B58" s="52" t="s">
        <v>52</v>
      </c>
      <c r="C58" s="52" t="s">
        <v>65</v>
      </c>
      <c r="D58" s="52" t="s">
        <v>45</v>
      </c>
      <c r="E58" s="52" t="s">
        <v>76</v>
      </c>
      <c r="F58" s="52" t="s">
        <v>46</v>
      </c>
      <c r="G58" s="25">
        <f t="shared" ref="G58:I60" si="8">G59</f>
        <v>3224.9</v>
      </c>
      <c r="H58" s="119">
        <f t="shared" si="1"/>
        <v>0</v>
      </c>
      <c r="I58" s="25">
        <f t="shared" si="8"/>
        <v>3224.9</v>
      </c>
    </row>
    <row r="59" spans="1:9" s="6" customFormat="1" ht="39" x14ac:dyDescent="0.25">
      <c r="A59" s="30" t="s">
        <v>171</v>
      </c>
      <c r="B59" s="39" t="s">
        <v>52</v>
      </c>
      <c r="C59" s="39" t="s">
        <v>65</v>
      </c>
      <c r="D59" s="39" t="s">
        <v>49</v>
      </c>
      <c r="E59" s="39" t="s">
        <v>76</v>
      </c>
      <c r="F59" s="39" t="s">
        <v>46</v>
      </c>
      <c r="G59" s="25">
        <f t="shared" si="8"/>
        <v>3224.9</v>
      </c>
      <c r="H59" s="116">
        <f t="shared" si="1"/>
        <v>0</v>
      </c>
      <c r="I59" s="25">
        <f t="shared" si="8"/>
        <v>3224.9</v>
      </c>
    </row>
    <row r="60" spans="1:9" s="7" customFormat="1" ht="26.25" x14ac:dyDescent="0.25">
      <c r="A60" s="30" t="s">
        <v>172</v>
      </c>
      <c r="B60" s="39" t="s">
        <v>52</v>
      </c>
      <c r="C60" s="39" t="s">
        <v>65</v>
      </c>
      <c r="D60" s="39" t="s">
        <v>49</v>
      </c>
      <c r="E60" s="39" t="s">
        <v>93</v>
      </c>
      <c r="F60" s="39" t="s">
        <v>46</v>
      </c>
      <c r="G60" s="25">
        <f t="shared" si="8"/>
        <v>3224.9</v>
      </c>
      <c r="H60" s="116">
        <f t="shared" si="1"/>
        <v>0</v>
      </c>
      <c r="I60" s="25">
        <f t="shared" si="8"/>
        <v>3224.9</v>
      </c>
    </row>
    <row r="61" spans="1:9" x14ac:dyDescent="0.25">
      <c r="A61" s="19" t="s">
        <v>13</v>
      </c>
      <c r="B61" s="39" t="s">
        <v>52</v>
      </c>
      <c r="C61" s="39" t="s">
        <v>65</v>
      </c>
      <c r="D61" s="39" t="s">
        <v>49</v>
      </c>
      <c r="E61" s="39" t="s">
        <v>93</v>
      </c>
      <c r="F61" s="39" t="s">
        <v>63</v>
      </c>
      <c r="G61" s="25">
        <f>G62</f>
        <v>3224.9</v>
      </c>
      <c r="H61" s="116">
        <f t="shared" si="1"/>
        <v>0</v>
      </c>
      <c r="I61" s="25">
        <f>I62</f>
        <v>3224.9</v>
      </c>
    </row>
    <row r="62" spans="1:9" ht="39" x14ac:dyDescent="0.25">
      <c r="A62" s="30" t="s">
        <v>137</v>
      </c>
      <c r="B62" s="39" t="s">
        <v>52</v>
      </c>
      <c r="C62" s="39" t="s">
        <v>65</v>
      </c>
      <c r="D62" s="39" t="s">
        <v>49</v>
      </c>
      <c r="E62" s="39" t="s">
        <v>93</v>
      </c>
      <c r="F62" s="39" t="s">
        <v>118</v>
      </c>
      <c r="G62" s="25">
        <f>3524.9-300</f>
        <v>3224.9</v>
      </c>
      <c r="H62" s="116">
        <f t="shared" si="1"/>
        <v>0</v>
      </c>
      <c r="I62" s="25">
        <f>3524.9-300</f>
        <v>3224.9</v>
      </c>
    </row>
    <row r="63" spans="1:9" ht="25.5" x14ac:dyDescent="0.25">
      <c r="A63" s="27" t="s">
        <v>173</v>
      </c>
      <c r="B63" s="72" t="s">
        <v>52</v>
      </c>
      <c r="C63" s="75" t="s">
        <v>174</v>
      </c>
      <c r="D63" s="75" t="s">
        <v>45</v>
      </c>
      <c r="E63" s="75" t="s">
        <v>76</v>
      </c>
      <c r="F63" s="72" t="s">
        <v>46</v>
      </c>
      <c r="G63" s="25">
        <f t="shared" ref="G63:I65" si="9">G64</f>
        <v>1039.5</v>
      </c>
      <c r="H63" s="115">
        <f t="shared" si="1"/>
        <v>0</v>
      </c>
      <c r="I63" s="25">
        <f t="shared" si="9"/>
        <v>1039.5</v>
      </c>
    </row>
    <row r="64" spans="1:9" ht="25.5" x14ac:dyDescent="0.25">
      <c r="A64" s="27" t="s">
        <v>175</v>
      </c>
      <c r="B64" s="72" t="s">
        <v>52</v>
      </c>
      <c r="C64" s="75" t="s">
        <v>174</v>
      </c>
      <c r="D64" s="75" t="s">
        <v>47</v>
      </c>
      <c r="E64" s="75" t="s">
        <v>76</v>
      </c>
      <c r="F64" s="72" t="s">
        <v>46</v>
      </c>
      <c r="G64" s="25">
        <f t="shared" si="9"/>
        <v>1039.5</v>
      </c>
      <c r="H64" s="115">
        <f t="shared" si="1"/>
        <v>0</v>
      </c>
      <c r="I64" s="25">
        <f t="shared" si="9"/>
        <v>1039.5</v>
      </c>
    </row>
    <row r="65" spans="1:9" ht="25.5" x14ac:dyDescent="0.25">
      <c r="A65" s="27" t="s">
        <v>172</v>
      </c>
      <c r="B65" s="72" t="s">
        <v>52</v>
      </c>
      <c r="C65" s="75" t="s">
        <v>174</v>
      </c>
      <c r="D65" s="75" t="s">
        <v>47</v>
      </c>
      <c r="E65" s="75" t="s">
        <v>93</v>
      </c>
      <c r="F65" s="72" t="s">
        <v>46</v>
      </c>
      <c r="G65" s="25">
        <f t="shared" si="9"/>
        <v>1039.5</v>
      </c>
      <c r="H65" s="115">
        <f t="shared" si="1"/>
        <v>0</v>
      </c>
      <c r="I65" s="25">
        <f t="shared" si="9"/>
        <v>1039.5</v>
      </c>
    </row>
    <row r="66" spans="1:9" ht="25.5" x14ac:dyDescent="0.25">
      <c r="A66" s="47" t="s">
        <v>128</v>
      </c>
      <c r="B66" s="72" t="s">
        <v>52</v>
      </c>
      <c r="C66" s="75" t="s">
        <v>174</v>
      </c>
      <c r="D66" s="75" t="s">
        <v>47</v>
      </c>
      <c r="E66" s="75" t="s">
        <v>93</v>
      </c>
      <c r="F66" s="72" t="s">
        <v>58</v>
      </c>
      <c r="G66" s="25">
        <f>G67</f>
        <v>1039.5</v>
      </c>
      <c r="H66" s="115">
        <f t="shared" si="1"/>
        <v>0</v>
      </c>
      <c r="I66" s="25">
        <f>I67</f>
        <v>1039.5</v>
      </c>
    </row>
    <row r="67" spans="1:9" ht="25.5" x14ac:dyDescent="0.25">
      <c r="A67" s="27" t="s">
        <v>73</v>
      </c>
      <c r="B67" s="72" t="s">
        <v>52</v>
      </c>
      <c r="C67" s="75" t="s">
        <v>174</v>
      </c>
      <c r="D67" s="75" t="s">
        <v>47</v>
      </c>
      <c r="E67" s="75" t="s">
        <v>93</v>
      </c>
      <c r="F67" s="72" t="s">
        <v>59</v>
      </c>
      <c r="G67" s="25">
        <v>1039.5</v>
      </c>
      <c r="H67" s="115">
        <f t="shared" si="1"/>
        <v>0</v>
      </c>
      <c r="I67" s="25">
        <v>1039.5</v>
      </c>
    </row>
    <row r="68" spans="1:9" ht="39" x14ac:dyDescent="0.25">
      <c r="A68" s="21" t="s">
        <v>154</v>
      </c>
      <c r="B68" s="16" t="s">
        <v>94</v>
      </c>
      <c r="C68" s="16" t="s">
        <v>48</v>
      </c>
      <c r="D68" s="16" t="s">
        <v>45</v>
      </c>
      <c r="E68" s="16" t="s">
        <v>76</v>
      </c>
      <c r="F68" s="16" t="s">
        <v>46</v>
      </c>
      <c r="G68" s="12">
        <f>G69+G81</f>
        <v>229.1</v>
      </c>
      <c r="H68" s="112">
        <f t="shared" si="1"/>
        <v>1</v>
      </c>
      <c r="I68" s="12">
        <f>I69+I81</f>
        <v>230.1</v>
      </c>
    </row>
    <row r="69" spans="1:9" x14ac:dyDescent="0.25">
      <c r="A69" s="19" t="s">
        <v>95</v>
      </c>
      <c r="B69" s="14" t="s">
        <v>94</v>
      </c>
      <c r="C69" s="14" t="s">
        <v>50</v>
      </c>
      <c r="D69" s="14" t="s">
        <v>45</v>
      </c>
      <c r="E69" s="14" t="s">
        <v>76</v>
      </c>
      <c r="F69" s="14" t="s">
        <v>46</v>
      </c>
      <c r="G69" s="13">
        <f>G70+G77</f>
        <v>135.5</v>
      </c>
      <c r="H69" s="113">
        <f t="shared" si="1"/>
        <v>0</v>
      </c>
      <c r="I69" s="13">
        <f>I70+I77</f>
        <v>135.5</v>
      </c>
    </row>
    <row r="70" spans="1:9" ht="26.25" x14ac:dyDescent="0.25">
      <c r="A70" s="19" t="s">
        <v>96</v>
      </c>
      <c r="B70" s="14" t="s">
        <v>94</v>
      </c>
      <c r="C70" s="14" t="s">
        <v>50</v>
      </c>
      <c r="D70" s="14" t="s">
        <v>51</v>
      </c>
      <c r="E70" s="14" t="s">
        <v>76</v>
      </c>
      <c r="F70" s="14" t="s">
        <v>46</v>
      </c>
      <c r="G70" s="13">
        <f>G71+G74</f>
        <v>33.5</v>
      </c>
      <c r="H70" s="113">
        <f t="shared" si="1"/>
        <v>0</v>
      </c>
      <c r="I70" s="13">
        <f>I71+I74</f>
        <v>33.5</v>
      </c>
    </row>
    <row r="71" spans="1:9" ht="26.25" x14ac:dyDescent="0.25">
      <c r="A71" s="23" t="s">
        <v>198</v>
      </c>
      <c r="B71" s="14" t="s">
        <v>94</v>
      </c>
      <c r="C71" s="14" t="s">
        <v>50</v>
      </c>
      <c r="D71" s="14" t="s">
        <v>51</v>
      </c>
      <c r="E71" s="14" t="s">
        <v>97</v>
      </c>
      <c r="F71" s="14" t="s">
        <v>46</v>
      </c>
      <c r="G71" s="13">
        <f>G72</f>
        <v>23.4</v>
      </c>
      <c r="H71" s="113">
        <f t="shared" si="1"/>
        <v>0</v>
      </c>
      <c r="I71" s="13">
        <f>I72</f>
        <v>23.4</v>
      </c>
    </row>
    <row r="72" spans="1:9" ht="51" x14ac:dyDescent="0.25">
      <c r="A72" s="47" t="s">
        <v>127</v>
      </c>
      <c r="B72" s="14" t="s">
        <v>94</v>
      </c>
      <c r="C72" s="14" t="s">
        <v>50</v>
      </c>
      <c r="D72" s="14" t="s">
        <v>51</v>
      </c>
      <c r="E72" s="14" t="s">
        <v>97</v>
      </c>
      <c r="F72" s="14" t="s">
        <v>74</v>
      </c>
      <c r="G72" s="13">
        <f>G73</f>
        <v>23.4</v>
      </c>
      <c r="H72" s="113">
        <f t="shared" si="1"/>
        <v>0</v>
      </c>
      <c r="I72" s="13">
        <f>I73</f>
        <v>23.4</v>
      </c>
    </row>
    <row r="73" spans="1:9" ht="25.5" x14ac:dyDescent="0.25">
      <c r="A73" s="47" t="s">
        <v>80</v>
      </c>
      <c r="B73" s="14" t="s">
        <v>94</v>
      </c>
      <c r="C73" s="14" t="s">
        <v>50</v>
      </c>
      <c r="D73" s="14" t="s">
        <v>51</v>
      </c>
      <c r="E73" s="14" t="s">
        <v>97</v>
      </c>
      <c r="F73" s="14" t="s">
        <v>81</v>
      </c>
      <c r="G73" s="13">
        <v>23.4</v>
      </c>
      <c r="H73" s="113">
        <f t="shared" si="1"/>
        <v>0</v>
      </c>
      <c r="I73" s="13">
        <v>23.4</v>
      </c>
    </row>
    <row r="74" spans="1:9" s="6" customFormat="1" ht="26.25" x14ac:dyDescent="0.25">
      <c r="A74" s="78" t="s">
        <v>152</v>
      </c>
      <c r="B74" s="14" t="s">
        <v>94</v>
      </c>
      <c r="C74" s="14" t="s">
        <v>50</v>
      </c>
      <c r="D74" s="14" t="s">
        <v>51</v>
      </c>
      <c r="E74" s="14" t="s">
        <v>151</v>
      </c>
      <c r="F74" s="14" t="s">
        <v>46</v>
      </c>
      <c r="G74" s="13">
        <f>G75</f>
        <v>10.1</v>
      </c>
      <c r="H74" s="113">
        <f t="shared" si="1"/>
        <v>0</v>
      </c>
      <c r="I74" s="13">
        <f>I75</f>
        <v>10.1</v>
      </c>
    </row>
    <row r="75" spans="1:9" ht="51" x14ac:dyDescent="0.25">
      <c r="A75" s="47" t="s">
        <v>127</v>
      </c>
      <c r="B75" s="14" t="s">
        <v>94</v>
      </c>
      <c r="C75" s="14" t="s">
        <v>50</v>
      </c>
      <c r="D75" s="14" t="s">
        <v>51</v>
      </c>
      <c r="E75" s="14" t="s">
        <v>151</v>
      </c>
      <c r="F75" s="14" t="s">
        <v>74</v>
      </c>
      <c r="G75" s="13">
        <f>G76</f>
        <v>10.1</v>
      </c>
      <c r="H75" s="113">
        <f t="shared" si="1"/>
        <v>0</v>
      </c>
      <c r="I75" s="13">
        <f>I76</f>
        <v>10.1</v>
      </c>
    </row>
    <row r="76" spans="1:9" ht="25.5" x14ac:dyDescent="0.25">
      <c r="A76" s="47" t="s">
        <v>80</v>
      </c>
      <c r="B76" s="14" t="s">
        <v>94</v>
      </c>
      <c r="C76" s="14" t="s">
        <v>50</v>
      </c>
      <c r="D76" s="14" t="s">
        <v>51</v>
      </c>
      <c r="E76" s="14" t="s">
        <v>151</v>
      </c>
      <c r="F76" s="14" t="s">
        <v>81</v>
      </c>
      <c r="G76" s="13">
        <v>10.1</v>
      </c>
      <c r="H76" s="113">
        <f t="shared" si="1"/>
        <v>0</v>
      </c>
      <c r="I76" s="13">
        <v>10.1</v>
      </c>
    </row>
    <row r="77" spans="1:9" s="6" customFormat="1" ht="39" x14ac:dyDescent="0.25">
      <c r="A77" s="19" t="s">
        <v>108</v>
      </c>
      <c r="B77" s="14" t="s">
        <v>94</v>
      </c>
      <c r="C77" s="14" t="s">
        <v>50</v>
      </c>
      <c r="D77" s="14" t="s">
        <v>55</v>
      </c>
      <c r="E77" s="14" t="s">
        <v>76</v>
      </c>
      <c r="F77" s="14" t="s">
        <v>46</v>
      </c>
      <c r="G77" s="13">
        <f t="shared" ref="G77:I78" si="10">G78</f>
        <v>102</v>
      </c>
      <c r="H77" s="113">
        <f t="shared" si="1"/>
        <v>0</v>
      </c>
      <c r="I77" s="13">
        <f t="shared" si="10"/>
        <v>102</v>
      </c>
    </row>
    <row r="78" spans="1:9" s="7" customFormat="1" ht="102.75" x14ac:dyDescent="0.25">
      <c r="A78" s="19" t="s">
        <v>109</v>
      </c>
      <c r="B78" s="14" t="s">
        <v>94</v>
      </c>
      <c r="C78" s="14" t="s">
        <v>50</v>
      </c>
      <c r="D78" s="14" t="s">
        <v>55</v>
      </c>
      <c r="E78" s="14" t="s">
        <v>110</v>
      </c>
      <c r="F78" s="14" t="s">
        <v>46</v>
      </c>
      <c r="G78" s="13">
        <f t="shared" si="10"/>
        <v>102</v>
      </c>
      <c r="H78" s="113">
        <f t="shared" si="1"/>
        <v>0</v>
      </c>
      <c r="I78" s="13">
        <f t="shared" si="10"/>
        <v>102</v>
      </c>
    </row>
    <row r="79" spans="1:9" ht="25.5" x14ac:dyDescent="0.25">
      <c r="A79" s="47" t="s">
        <v>128</v>
      </c>
      <c r="B79" s="14" t="s">
        <v>94</v>
      </c>
      <c r="C79" s="14" t="s">
        <v>50</v>
      </c>
      <c r="D79" s="14" t="s">
        <v>55</v>
      </c>
      <c r="E79" s="14" t="s">
        <v>110</v>
      </c>
      <c r="F79" s="14" t="s">
        <v>58</v>
      </c>
      <c r="G79" s="13">
        <f>G80</f>
        <v>102</v>
      </c>
      <c r="H79" s="113">
        <f t="shared" si="1"/>
        <v>0</v>
      </c>
      <c r="I79" s="13">
        <f>I80</f>
        <v>102</v>
      </c>
    </row>
    <row r="80" spans="1:9" ht="26.25" x14ac:dyDescent="0.25">
      <c r="A80" s="19" t="s">
        <v>73</v>
      </c>
      <c r="B80" s="14" t="s">
        <v>94</v>
      </c>
      <c r="C80" s="14" t="s">
        <v>50</v>
      </c>
      <c r="D80" s="14" t="s">
        <v>55</v>
      </c>
      <c r="E80" s="14" t="s">
        <v>110</v>
      </c>
      <c r="F80" s="14" t="s">
        <v>59</v>
      </c>
      <c r="G80" s="13">
        <v>102</v>
      </c>
      <c r="H80" s="113">
        <f t="shared" ref="H80:H145" si="11">I80-G80</f>
        <v>0</v>
      </c>
      <c r="I80" s="13">
        <v>102</v>
      </c>
    </row>
    <row r="81" spans="1:9" ht="39" x14ac:dyDescent="0.25">
      <c r="A81" s="23" t="s">
        <v>98</v>
      </c>
      <c r="B81" s="14" t="s">
        <v>94</v>
      </c>
      <c r="C81" s="14" t="s">
        <v>57</v>
      </c>
      <c r="D81" s="14" t="s">
        <v>45</v>
      </c>
      <c r="E81" s="14" t="s">
        <v>76</v>
      </c>
      <c r="F81" s="14" t="s">
        <v>46</v>
      </c>
      <c r="G81" s="13">
        <f t="shared" ref="G81:I82" si="12">G82</f>
        <v>93.6</v>
      </c>
      <c r="H81" s="113">
        <f t="shared" si="11"/>
        <v>1</v>
      </c>
      <c r="I81" s="13">
        <f t="shared" si="12"/>
        <v>94.6</v>
      </c>
    </row>
    <row r="82" spans="1:9" s="6" customFormat="1" ht="39" x14ac:dyDescent="0.25">
      <c r="A82" s="23" t="s">
        <v>99</v>
      </c>
      <c r="B82" s="14" t="s">
        <v>94</v>
      </c>
      <c r="C82" s="14" t="s">
        <v>57</v>
      </c>
      <c r="D82" s="14" t="s">
        <v>44</v>
      </c>
      <c r="E82" s="14" t="s">
        <v>76</v>
      </c>
      <c r="F82" s="14" t="s">
        <v>46</v>
      </c>
      <c r="G82" s="13">
        <f t="shared" si="12"/>
        <v>93.6</v>
      </c>
      <c r="H82" s="113">
        <f t="shared" si="11"/>
        <v>1</v>
      </c>
      <c r="I82" s="13">
        <f t="shared" si="12"/>
        <v>94.6</v>
      </c>
    </row>
    <row r="83" spans="1:9" s="6" customFormat="1" ht="26.25" x14ac:dyDescent="0.25">
      <c r="A83" s="23" t="s">
        <v>17</v>
      </c>
      <c r="B83" s="14" t="s">
        <v>94</v>
      </c>
      <c r="C83" s="14" t="s">
        <v>57</v>
      </c>
      <c r="D83" s="14" t="s">
        <v>44</v>
      </c>
      <c r="E83" s="14" t="s">
        <v>100</v>
      </c>
      <c r="F83" s="14" t="s">
        <v>46</v>
      </c>
      <c r="G83" s="13">
        <f>G84</f>
        <v>93.6</v>
      </c>
      <c r="H83" s="113">
        <f t="shared" si="11"/>
        <v>1</v>
      </c>
      <c r="I83" s="13">
        <f>I84</f>
        <v>94.6</v>
      </c>
    </row>
    <row r="84" spans="1:9" s="6" customFormat="1" ht="25.5" x14ac:dyDescent="0.25">
      <c r="A84" s="47" t="s">
        <v>128</v>
      </c>
      <c r="B84" s="14" t="s">
        <v>94</v>
      </c>
      <c r="C84" s="14" t="s">
        <v>57</v>
      </c>
      <c r="D84" s="14" t="s">
        <v>44</v>
      </c>
      <c r="E84" s="14" t="s">
        <v>100</v>
      </c>
      <c r="F84" s="14" t="s">
        <v>58</v>
      </c>
      <c r="G84" s="13">
        <f>G85</f>
        <v>93.6</v>
      </c>
      <c r="H84" s="113">
        <f t="shared" si="11"/>
        <v>1</v>
      </c>
      <c r="I84" s="13">
        <f>I85</f>
        <v>94.6</v>
      </c>
    </row>
    <row r="85" spans="1:9" s="6" customFormat="1" ht="26.25" x14ac:dyDescent="0.25">
      <c r="A85" s="19" t="s">
        <v>73</v>
      </c>
      <c r="B85" s="14" t="s">
        <v>94</v>
      </c>
      <c r="C85" s="14" t="s">
        <v>57</v>
      </c>
      <c r="D85" s="14" t="s">
        <v>44</v>
      </c>
      <c r="E85" s="14" t="s">
        <v>100</v>
      </c>
      <c r="F85" s="14" t="s">
        <v>59</v>
      </c>
      <c r="G85" s="13">
        <v>93.6</v>
      </c>
      <c r="H85" s="113">
        <f t="shared" si="11"/>
        <v>1</v>
      </c>
      <c r="I85" s="13">
        <v>94.6</v>
      </c>
    </row>
    <row r="86" spans="1:9" s="6" customFormat="1" ht="39" x14ac:dyDescent="0.25">
      <c r="A86" s="21" t="s">
        <v>159</v>
      </c>
      <c r="B86" s="16" t="s">
        <v>87</v>
      </c>
      <c r="C86" s="16" t="s">
        <v>48</v>
      </c>
      <c r="D86" s="16" t="s">
        <v>45</v>
      </c>
      <c r="E86" s="16" t="s">
        <v>76</v>
      </c>
      <c r="F86" s="16" t="s">
        <v>46</v>
      </c>
      <c r="G86" s="12">
        <f>G87</f>
        <v>1204.3</v>
      </c>
      <c r="H86" s="112">
        <f t="shared" si="11"/>
        <v>100</v>
      </c>
      <c r="I86" s="12">
        <f>I87</f>
        <v>1304.3</v>
      </c>
    </row>
    <row r="87" spans="1:9" s="6" customFormat="1" ht="39" x14ac:dyDescent="0.25">
      <c r="A87" s="19" t="s">
        <v>24</v>
      </c>
      <c r="B87" s="14" t="s">
        <v>87</v>
      </c>
      <c r="C87" s="14" t="s">
        <v>50</v>
      </c>
      <c r="D87" s="14" t="s">
        <v>45</v>
      </c>
      <c r="E87" s="14" t="s">
        <v>76</v>
      </c>
      <c r="F87" s="14" t="s">
        <v>46</v>
      </c>
      <c r="G87" s="13">
        <f t="shared" ref="G87:I88" si="13">G88</f>
        <v>1204.3</v>
      </c>
      <c r="H87" s="113">
        <f t="shared" si="11"/>
        <v>100</v>
      </c>
      <c r="I87" s="13">
        <f t="shared" si="13"/>
        <v>1304.3</v>
      </c>
    </row>
    <row r="88" spans="1:9" s="6" customFormat="1" ht="39" x14ac:dyDescent="0.25">
      <c r="A88" s="19" t="s">
        <v>158</v>
      </c>
      <c r="B88" s="14" t="s">
        <v>87</v>
      </c>
      <c r="C88" s="14" t="s">
        <v>50</v>
      </c>
      <c r="D88" s="14" t="s">
        <v>51</v>
      </c>
      <c r="E88" s="14" t="s">
        <v>76</v>
      </c>
      <c r="F88" s="14" t="s">
        <v>46</v>
      </c>
      <c r="G88" s="13">
        <f t="shared" si="13"/>
        <v>1204.3</v>
      </c>
      <c r="H88" s="113">
        <f t="shared" si="11"/>
        <v>100</v>
      </c>
      <c r="I88" s="13">
        <f t="shared" si="13"/>
        <v>1304.3</v>
      </c>
    </row>
    <row r="89" spans="1:9" s="6" customFormat="1" ht="39" x14ac:dyDescent="0.25">
      <c r="A89" s="19" t="s">
        <v>161</v>
      </c>
      <c r="B89" s="14" t="s">
        <v>87</v>
      </c>
      <c r="C89" s="14" t="s">
        <v>50</v>
      </c>
      <c r="D89" s="14" t="s">
        <v>51</v>
      </c>
      <c r="E89" s="14" t="s">
        <v>160</v>
      </c>
      <c r="F89" s="14" t="s">
        <v>46</v>
      </c>
      <c r="G89" s="13">
        <f>G90</f>
        <v>1204.3</v>
      </c>
      <c r="H89" s="113">
        <f t="shared" si="11"/>
        <v>100</v>
      </c>
      <c r="I89" s="13">
        <f>I90+I92</f>
        <v>1304.3</v>
      </c>
    </row>
    <row r="90" spans="1:9" s="6" customFormat="1" ht="25.5" x14ac:dyDescent="0.25">
      <c r="A90" s="47" t="s">
        <v>128</v>
      </c>
      <c r="B90" s="14" t="s">
        <v>87</v>
      </c>
      <c r="C90" s="14" t="s">
        <v>50</v>
      </c>
      <c r="D90" s="14" t="s">
        <v>51</v>
      </c>
      <c r="E90" s="14" t="s">
        <v>160</v>
      </c>
      <c r="F90" s="14" t="s">
        <v>58</v>
      </c>
      <c r="G90" s="13">
        <f>G91</f>
        <v>1204.3</v>
      </c>
      <c r="H90" s="113">
        <f t="shared" si="11"/>
        <v>0</v>
      </c>
      <c r="I90" s="13">
        <f>I91</f>
        <v>1204.3</v>
      </c>
    </row>
    <row r="91" spans="1:9" s="6" customFormat="1" ht="26.25" x14ac:dyDescent="0.25">
      <c r="A91" s="19" t="s">
        <v>73</v>
      </c>
      <c r="B91" s="14" t="s">
        <v>87</v>
      </c>
      <c r="C91" s="14" t="s">
        <v>50</v>
      </c>
      <c r="D91" s="14" t="s">
        <v>51</v>
      </c>
      <c r="E91" s="14" t="s">
        <v>160</v>
      </c>
      <c r="F91" s="14" t="s">
        <v>59</v>
      </c>
      <c r="G91" s="13">
        <f>1215.7-11.4</f>
        <v>1204.3</v>
      </c>
      <c r="H91" s="113">
        <f t="shared" si="11"/>
        <v>0</v>
      </c>
      <c r="I91" s="13">
        <f>1215.7-11.4</f>
        <v>1204.3</v>
      </c>
    </row>
    <row r="92" spans="1:9" s="6" customFormat="1" x14ac:dyDescent="0.25">
      <c r="A92" s="19" t="s">
        <v>38</v>
      </c>
      <c r="B92" s="14" t="s">
        <v>87</v>
      </c>
      <c r="C92" s="14" t="s">
        <v>50</v>
      </c>
      <c r="D92" s="14" t="s">
        <v>51</v>
      </c>
      <c r="E92" s="14" t="s">
        <v>160</v>
      </c>
      <c r="F92" s="14" t="s">
        <v>130</v>
      </c>
      <c r="G92" s="13">
        <f>G93</f>
        <v>0</v>
      </c>
      <c r="H92" s="113">
        <f t="shared" si="11"/>
        <v>100</v>
      </c>
      <c r="I92" s="13">
        <f>I93</f>
        <v>100</v>
      </c>
    </row>
    <row r="93" spans="1:9" s="6" customFormat="1" x14ac:dyDescent="0.25">
      <c r="A93" s="19" t="s">
        <v>360</v>
      </c>
      <c r="B93" s="14" t="s">
        <v>87</v>
      </c>
      <c r="C93" s="14" t="s">
        <v>50</v>
      </c>
      <c r="D93" s="14" t="s">
        <v>51</v>
      </c>
      <c r="E93" s="14" t="s">
        <v>160</v>
      </c>
      <c r="F93" s="14" t="s">
        <v>359</v>
      </c>
      <c r="G93" s="13">
        <v>0</v>
      </c>
      <c r="H93" s="113">
        <f t="shared" si="11"/>
        <v>100</v>
      </c>
      <c r="I93" s="13">
        <v>100</v>
      </c>
    </row>
    <row r="94" spans="1:9" s="6" customFormat="1" ht="25.5" x14ac:dyDescent="0.25">
      <c r="A94" s="26" t="s">
        <v>166</v>
      </c>
      <c r="B94" s="16" t="s">
        <v>67</v>
      </c>
      <c r="C94" s="16" t="s">
        <v>48</v>
      </c>
      <c r="D94" s="16" t="s">
        <v>45</v>
      </c>
      <c r="E94" s="16" t="s">
        <v>76</v>
      </c>
      <c r="F94" s="16" t="s">
        <v>46</v>
      </c>
      <c r="G94" s="12">
        <f>G95</f>
        <v>222.7</v>
      </c>
      <c r="H94" s="112">
        <f t="shared" si="11"/>
        <v>0</v>
      </c>
      <c r="I94" s="12">
        <f>I95</f>
        <v>222.7</v>
      </c>
    </row>
    <row r="95" spans="1:9" s="6" customFormat="1" ht="25.5" x14ac:dyDescent="0.25">
      <c r="A95" s="27" t="s">
        <v>114</v>
      </c>
      <c r="B95" s="14" t="s">
        <v>67</v>
      </c>
      <c r="C95" s="14" t="s">
        <v>57</v>
      </c>
      <c r="D95" s="14" t="s">
        <v>45</v>
      </c>
      <c r="E95" s="14" t="s">
        <v>76</v>
      </c>
      <c r="F95" s="14" t="s">
        <v>46</v>
      </c>
      <c r="G95" s="13">
        <f t="shared" ref="G95:I96" si="14">G96</f>
        <v>222.7</v>
      </c>
      <c r="H95" s="113">
        <f t="shared" si="11"/>
        <v>0</v>
      </c>
      <c r="I95" s="13">
        <f t="shared" si="14"/>
        <v>222.7</v>
      </c>
    </row>
    <row r="96" spans="1:9" s="6" customFormat="1" ht="26.25" customHeight="1" x14ac:dyDescent="0.25">
      <c r="A96" s="27" t="s">
        <v>115</v>
      </c>
      <c r="B96" s="14" t="s">
        <v>67</v>
      </c>
      <c r="C96" s="14" t="s">
        <v>57</v>
      </c>
      <c r="D96" s="14" t="s">
        <v>44</v>
      </c>
      <c r="E96" s="14" t="s">
        <v>76</v>
      </c>
      <c r="F96" s="14" t="s">
        <v>46</v>
      </c>
      <c r="G96" s="13">
        <f t="shared" si="14"/>
        <v>222.7</v>
      </c>
      <c r="H96" s="113">
        <f t="shared" si="11"/>
        <v>0</v>
      </c>
      <c r="I96" s="13">
        <f t="shared" si="14"/>
        <v>222.7</v>
      </c>
    </row>
    <row r="97" spans="1:9" s="6" customFormat="1" x14ac:dyDescent="0.25">
      <c r="A97" s="27" t="s">
        <v>30</v>
      </c>
      <c r="B97" s="14" t="s">
        <v>67</v>
      </c>
      <c r="C97" s="14" t="s">
        <v>57</v>
      </c>
      <c r="D97" s="14" t="s">
        <v>44</v>
      </c>
      <c r="E97" s="14" t="s">
        <v>116</v>
      </c>
      <c r="F97" s="14" t="s">
        <v>46</v>
      </c>
      <c r="G97" s="13">
        <f>G98</f>
        <v>222.7</v>
      </c>
      <c r="H97" s="113">
        <f t="shared" si="11"/>
        <v>0</v>
      </c>
      <c r="I97" s="13">
        <f>I98</f>
        <v>222.7</v>
      </c>
    </row>
    <row r="98" spans="1:9" s="6" customFormat="1" ht="25.5" x14ac:dyDescent="0.25">
      <c r="A98" s="47" t="s">
        <v>128</v>
      </c>
      <c r="B98" s="14" t="s">
        <v>67</v>
      </c>
      <c r="C98" s="14" t="s">
        <v>57</v>
      </c>
      <c r="D98" s="14" t="s">
        <v>44</v>
      </c>
      <c r="E98" s="14" t="s">
        <v>116</v>
      </c>
      <c r="F98" s="14" t="s">
        <v>58</v>
      </c>
      <c r="G98" s="13">
        <f>G99</f>
        <v>222.7</v>
      </c>
      <c r="H98" s="113">
        <f t="shared" si="11"/>
        <v>0</v>
      </c>
      <c r="I98" s="13">
        <f>I99</f>
        <v>222.7</v>
      </c>
    </row>
    <row r="99" spans="1:9" s="6" customFormat="1" ht="25.5" x14ac:dyDescent="0.25">
      <c r="A99" s="27" t="s">
        <v>73</v>
      </c>
      <c r="B99" s="14" t="s">
        <v>67</v>
      </c>
      <c r="C99" s="14" t="s">
        <v>57</v>
      </c>
      <c r="D99" s="14" t="s">
        <v>44</v>
      </c>
      <c r="E99" s="14" t="s">
        <v>116</v>
      </c>
      <c r="F99" s="14" t="s">
        <v>59</v>
      </c>
      <c r="G99" s="13">
        <v>222.7</v>
      </c>
      <c r="H99" s="113">
        <f t="shared" si="11"/>
        <v>0</v>
      </c>
      <c r="I99" s="13">
        <v>222.7</v>
      </c>
    </row>
    <row r="100" spans="1:9" s="6" customFormat="1" ht="26.25" x14ac:dyDescent="0.25">
      <c r="A100" s="21" t="s">
        <v>165</v>
      </c>
      <c r="B100" s="40" t="s">
        <v>112</v>
      </c>
      <c r="C100" s="40" t="s">
        <v>48</v>
      </c>
      <c r="D100" s="40" t="s">
        <v>45</v>
      </c>
      <c r="E100" s="40" t="s">
        <v>76</v>
      </c>
      <c r="F100" s="40" t="s">
        <v>46</v>
      </c>
      <c r="G100" s="24">
        <f>G101</f>
        <v>8959</v>
      </c>
      <c r="H100" s="127">
        <f t="shared" si="11"/>
        <v>0</v>
      </c>
      <c r="I100" s="24">
        <f>I101</f>
        <v>8959</v>
      </c>
    </row>
    <row r="101" spans="1:9" s="6" customFormat="1" x14ac:dyDescent="0.25">
      <c r="A101" s="19" t="s">
        <v>28</v>
      </c>
      <c r="B101" s="39" t="s">
        <v>112</v>
      </c>
      <c r="C101" s="39" t="s">
        <v>60</v>
      </c>
      <c r="D101" s="39" t="s">
        <v>45</v>
      </c>
      <c r="E101" s="39" t="s">
        <v>76</v>
      </c>
      <c r="F101" s="39" t="s">
        <v>46</v>
      </c>
      <c r="G101" s="25">
        <f t="shared" ref="G101:I103" si="15">G102</f>
        <v>8959</v>
      </c>
      <c r="H101" s="116">
        <f t="shared" si="11"/>
        <v>0</v>
      </c>
      <c r="I101" s="25">
        <f t="shared" si="15"/>
        <v>8959</v>
      </c>
    </row>
    <row r="102" spans="1:9" s="6" customFormat="1" ht="26.25" x14ac:dyDescent="0.25">
      <c r="A102" s="19" t="s">
        <v>113</v>
      </c>
      <c r="B102" s="39" t="s">
        <v>112</v>
      </c>
      <c r="C102" s="39" t="s">
        <v>60</v>
      </c>
      <c r="D102" s="39" t="s">
        <v>47</v>
      </c>
      <c r="E102" s="39" t="s">
        <v>76</v>
      </c>
      <c r="F102" s="39" t="s">
        <v>46</v>
      </c>
      <c r="G102" s="25">
        <f>G103</f>
        <v>8959</v>
      </c>
      <c r="H102" s="116">
        <f t="shared" si="11"/>
        <v>0</v>
      </c>
      <c r="I102" s="25">
        <f>I103</f>
        <v>8959</v>
      </c>
    </row>
    <row r="103" spans="1:9" s="6" customFormat="1" ht="26.25" x14ac:dyDescent="0.25">
      <c r="A103" s="74" t="s">
        <v>172</v>
      </c>
      <c r="B103" s="39" t="s">
        <v>112</v>
      </c>
      <c r="C103" s="39" t="s">
        <v>60</v>
      </c>
      <c r="D103" s="39" t="s">
        <v>47</v>
      </c>
      <c r="E103" s="39" t="s">
        <v>93</v>
      </c>
      <c r="F103" s="39" t="s">
        <v>46</v>
      </c>
      <c r="G103" s="25">
        <f t="shared" si="15"/>
        <v>8959</v>
      </c>
      <c r="H103" s="116">
        <f t="shared" si="11"/>
        <v>0</v>
      </c>
      <c r="I103" s="25">
        <f t="shared" si="15"/>
        <v>8959</v>
      </c>
    </row>
    <row r="104" spans="1:9" s="6" customFormat="1" ht="25.5" x14ac:dyDescent="0.25">
      <c r="A104" s="47" t="s">
        <v>128</v>
      </c>
      <c r="B104" s="39" t="s">
        <v>112</v>
      </c>
      <c r="C104" s="39" t="s">
        <v>60</v>
      </c>
      <c r="D104" s="39" t="s">
        <v>47</v>
      </c>
      <c r="E104" s="39" t="s">
        <v>93</v>
      </c>
      <c r="F104" s="39" t="s">
        <v>58</v>
      </c>
      <c r="G104" s="25">
        <f>G105</f>
        <v>8959</v>
      </c>
      <c r="H104" s="116">
        <f t="shared" si="11"/>
        <v>0</v>
      </c>
      <c r="I104" s="25">
        <f>I105</f>
        <v>8959</v>
      </c>
    </row>
    <row r="105" spans="1:9" s="6" customFormat="1" ht="26.25" x14ac:dyDescent="0.25">
      <c r="A105" s="19" t="s">
        <v>73</v>
      </c>
      <c r="B105" s="14" t="s">
        <v>112</v>
      </c>
      <c r="C105" s="39" t="s">
        <v>60</v>
      </c>
      <c r="D105" s="39" t="s">
        <v>47</v>
      </c>
      <c r="E105" s="39" t="s">
        <v>93</v>
      </c>
      <c r="F105" s="39" t="s">
        <v>59</v>
      </c>
      <c r="G105" s="25">
        <f>9892.9+4.4-938.3</f>
        <v>8959</v>
      </c>
      <c r="H105" s="116">
        <f t="shared" si="11"/>
        <v>0</v>
      </c>
      <c r="I105" s="25">
        <f>9892.9+4.4-938.3</f>
        <v>8959</v>
      </c>
    </row>
    <row r="106" spans="1:9" s="6" customFormat="1" ht="54.75" customHeight="1" x14ac:dyDescent="0.25">
      <c r="A106" s="49" t="s">
        <v>150</v>
      </c>
      <c r="B106" s="16" t="s">
        <v>88</v>
      </c>
      <c r="C106" s="16" t="s">
        <v>48</v>
      </c>
      <c r="D106" s="16" t="s">
        <v>45</v>
      </c>
      <c r="E106" s="16" t="s">
        <v>76</v>
      </c>
      <c r="F106" s="16" t="s">
        <v>46</v>
      </c>
      <c r="G106" s="12">
        <f>G107+G112</f>
        <v>7031.3</v>
      </c>
      <c r="H106" s="112">
        <f t="shared" si="11"/>
        <v>0</v>
      </c>
      <c r="I106" s="12">
        <f>I107+I112</f>
        <v>7031.3</v>
      </c>
    </row>
    <row r="107" spans="1:9" s="6" customFormat="1" ht="26.25" x14ac:dyDescent="0.25">
      <c r="A107" s="19" t="s">
        <v>102</v>
      </c>
      <c r="B107" s="14" t="s">
        <v>88</v>
      </c>
      <c r="C107" s="14" t="s">
        <v>60</v>
      </c>
      <c r="D107" s="14" t="s">
        <v>45</v>
      </c>
      <c r="E107" s="14" t="s">
        <v>76</v>
      </c>
      <c r="F107" s="14" t="s">
        <v>46</v>
      </c>
      <c r="G107" s="13">
        <f t="shared" ref="G107:I109" si="16">G108</f>
        <v>6719.3</v>
      </c>
      <c r="H107" s="113">
        <f t="shared" si="11"/>
        <v>0</v>
      </c>
      <c r="I107" s="13">
        <f t="shared" si="16"/>
        <v>6719.3</v>
      </c>
    </row>
    <row r="108" spans="1:9" s="6" customFormat="1" ht="26.25" x14ac:dyDescent="0.25">
      <c r="A108" s="19" t="s">
        <v>141</v>
      </c>
      <c r="B108" s="14" t="s">
        <v>88</v>
      </c>
      <c r="C108" s="14" t="s">
        <v>60</v>
      </c>
      <c r="D108" s="14" t="s">
        <v>44</v>
      </c>
      <c r="E108" s="14" t="s">
        <v>76</v>
      </c>
      <c r="F108" s="14" t="s">
        <v>46</v>
      </c>
      <c r="G108" s="13">
        <f t="shared" si="16"/>
        <v>6719.3</v>
      </c>
      <c r="H108" s="113">
        <f t="shared" si="11"/>
        <v>0</v>
      </c>
      <c r="I108" s="13">
        <f t="shared" si="16"/>
        <v>6719.3</v>
      </c>
    </row>
    <row r="109" spans="1:9" s="6" customFormat="1" ht="51.75" x14ac:dyDescent="0.25">
      <c r="A109" s="19" t="s">
        <v>140</v>
      </c>
      <c r="B109" s="14" t="s">
        <v>88</v>
      </c>
      <c r="C109" s="14" t="s">
        <v>60</v>
      </c>
      <c r="D109" s="14" t="s">
        <v>44</v>
      </c>
      <c r="E109" s="14" t="s">
        <v>139</v>
      </c>
      <c r="F109" s="14" t="s">
        <v>46</v>
      </c>
      <c r="G109" s="13">
        <f t="shared" si="16"/>
        <v>6719.3</v>
      </c>
      <c r="H109" s="113">
        <f t="shared" si="11"/>
        <v>0</v>
      </c>
      <c r="I109" s="13">
        <f t="shared" si="16"/>
        <v>6719.3</v>
      </c>
    </row>
    <row r="110" spans="1:9" s="6" customFormat="1" x14ac:dyDescent="0.25">
      <c r="A110" s="19" t="s">
        <v>40</v>
      </c>
      <c r="B110" s="14" t="s">
        <v>88</v>
      </c>
      <c r="C110" s="14" t="s">
        <v>60</v>
      </c>
      <c r="D110" s="14" t="s">
        <v>44</v>
      </c>
      <c r="E110" s="14" t="s">
        <v>139</v>
      </c>
      <c r="F110" s="14" t="s">
        <v>124</v>
      </c>
      <c r="G110" s="13">
        <f>G111</f>
        <v>6719.3</v>
      </c>
      <c r="H110" s="113">
        <f t="shared" si="11"/>
        <v>0</v>
      </c>
      <c r="I110" s="13">
        <f>I111</f>
        <v>6719.3</v>
      </c>
    </row>
    <row r="111" spans="1:9" s="6" customFormat="1" x14ac:dyDescent="0.25">
      <c r="A111" s="41" t="s">
        <v>70</v>
      </c>
      <c r="B111" s="14" t="s">
        <v>88</v>
      </c>
      <c r="C111" s="14" t="s">
        <v>60</v>
      </c>
      <c r="D111" s="14" t="s">
        <v>44</v>
      </c>
      <c r="E111" s="14" t="s">
        <v>139</v>
      </c>
      <c r="F111" s="14" t="s">
        <v>125</v>
      </c>
      <c r="G111" s="13">
        <f>6738.3-19</f>
        <v>6719.3</v>
      </c>
      <c r="H111" s="113">
        <f t="shared" si="11"/>
        <v>0</v>
      </c>
      <c r="I111" s="13">
        <f>6738.3-19</f>
        <v>6719.3</v>
      </c>
    </row>
    <row r="112" spans="1:9" s="6" customFormat="1" ht="26.25" x14ac:dyDescent="0.25">
      <c r="A112" s="48" t="s">
        <v>196</v>
      </c>
      <c r="B112" s="14" t="s">
        <v>88</v>
      </c>
      <c r="C112" s="14" t="s">
        <v>66</v>
      </c>
      <c r="D112" s="14" t="s">
        <v>45</v>
      </c>
      <c r="E112" s="14" t="s">
        <v>76</v>
      </c>
      <c r="F112" s="14" t="s">
        <v>46</v>
      </c>
      <c r="G112" s="13">
        <f t="shared" ref="G112:I114" si="17">G113</f>
        <v>312</v>
      </c>
      <c r="H112" s="113">
        <f t="shared" si="11"/>
        <v>0</v>
      </c>
      <c r="I112" s="13">
        <f t="shared" si="17"/>
        <v>312</v>
      </c>
    </row>
    <row r="113" spans="1:9" s="6" customFormat="1" ht="26.25" x14ac:dyDescent="0.25">
      <c r="A113" s="19" t="s">
        <v>89</v>
      </c>
      <c r="B113" s="14" t="s">
        <v>88</v>
      </c>
      <c r="C113" s="14" t="s">
        <v>66</v>
      </c>
      <c r="D113" s="14" t="s">
        <v>44</v>
      </c>
      <c r="E113" s="14" t="s">
        <v>76</v>
      </c>
      <c r="F113" s="14" t="s">
        <v>46</v>
      </c>
      <c r="G113" s="13">
        <f t="shared" si="17"/>
        <v>312</v>
      </c>
      <c r="H113" s="113">
        <f t="shared" si="11"/>
        <v>0</v>
      </c>
      <c r="I113" s="13">
        <f t="shared" si="17"/>
        <v>312</v>
      </c>
    </row>
    <row r="114" spans="1:9" s="7" customFormat="1" x14ac:dyDescent="0.25">
      <c r="A114" s="19" t="s">
        <v>197</v>
      </c>
      <c r="B114" s="14" t="s">
        <v>88</v>
      </c>
      <c r="C114" s="14" t="s">
        <v>66</v>
      </c>
      <c r="D114" s="14" t="s">
        <v>44</v>
      </c>
      <c r="E114" s="14" t="s">
        <v>90</v>
      </c>
      <c r="F114" s="14" t="s">
        <v>46</v>
      </c>
      <c r="G114" s="13">
        <f t="shared" si="17"/>
        <v>312</v>
      </c>
      <c r="H114" s="113">
        <f t="shared" si="11"/>
        <v>0</v>
      </c>
      <c r="I114" s="13">
        <f t="shared" si="17"/>
        <v>312</v>
      </c>
    </row>
    <row r="115" spans="1:9" s="7" customFormat="1" x14ac:dyDescent="0.25">
      <c r="A115" s="19" t="s">
        <v>13</v>
      </c>
      <c r="B115" s="14" t="s">
        <v>88</v>
      </c>
      <c r="C115" s="14" t="s">
        <v>66</v>
      </c>
      <c r="D115" s="14" t="s">
        <v>44</v>
      </c>
      <c r="E115" s="14" t="s">
        <v>90</v>
      </c>
      <c r="F115" s="14" t="s">
        <v>63</v>
      </c>
      <c r="G115" s="13">
        <f>G116</f>
        <v>312</v>
      </c>
      <c r="H115" s="113">
        <f t="shared" si="11"/>
        <v>0</v>
      </c>
      <c r="I115" s="13">
        <f>I116</f>
        <v>312</v>
      </c>
    </row>
    <row r="116" spans="1:9" s="7" customFormat="1" x14ac:dyDescent="0.25">
      <c r="A116" s="19" t="s">
        <v>15</v>
      </c>
      <c r="B116" s="14" t="s">
        <v>88</v>
      </c>
      <c r="C116" s="14" t="s">
        <v>66</v>
      </c>
      <c r="D116" s="14" t="s">
        <v>44</v>
      </c>
      <c r="E116" s="14" t="s">
        <v>90</v>
      </c>
      <c r="F116" s="14" t="s">
        <v>64</v>
      </c>
      <c r="G116" s="13">
        <f>12+300</f>
        <v>312</v>
      </c>
      <c r="H116" s="113">
        <f t="shared" si="11"/>
        <v>0</v>
      </c>
      <c r="I116" s="13">
        <f>12+300</f>
        <v>312</v>
      </c>
    </row>
    <row r="117" spans="1:9" s="7" customFormat="1" ht="39" x14ac:dyDescent="0.25">
      <c r="A117" s="21" t="s">
        <v>178</v>
      </c>
      <c r="B117" s="16" t="s">
        <v>120</v>
      </c>
      <c r="C117" s="16" t="s">
        <v>48</v>
      </c>
      <c r="D117" s="16" t="s">
        <v>45</v>
      </c>
      <c r="E117" s="16" t="s">
        <v>76</v>
      </c>
      <c r="F117" s="16" t="s">
        <v>46</v>
      </c>
      <c r="G117" s="12">
        <f>G118</f>
        <v>1102.5999999999999</v>
      </c>
      <c r="H117" s="112">
        <f t="shared" si="11"/>
        <v>-169</v>
      </c>
      <c r="I117" s="12">
        <f>I118</f>
        <v>933.59999999999991</v>
      </c>
    </row>
    <row r="118" spans="1:9" s="7" customFormat="1" ht="39" x14ac:dyDescent="0.25">
      <c r="A118" s="19" t="s">
        <v>121</v>
      </c>
      <c r="B118" s="14" t="s">
        <v>120</v>
      </c>
      <c r="C118" s="14" t="s">
        <v>48</v>
      </c>
      <c r="D118" s="14" t="s">
        <v>44</v>
      </c>
      <c r="E118" s="14" t="s">
        <v>76</v>
      </c>
      <c r="F118" s="14" t="s">
        <v>46</v>
      </c>
      <c r="G118" s="13">
        <f t="shared" ref="G118:I119" si="18">G119</f>
        <v>1102.5999999999999</v>
      </c>
      <c r="H118" s="113">
        <f t="shared" si="11"/>
        <v>-169</v>
      </c>
      <c r="I118" s="13">
        <f t="shared" si="18"/>
        <v>933.59999999999991</v>
      </c>
    </row>
    <row r="119" spans="1:9" ht="26.25" x14ac:dyDescent="0.25">
      <c r="A119" s="74" t="s">
        <v>172</v>
      </c>
      <c r="B119" s="14" t="s">
        <v>120</v>
      </c>
      <c r="C119" s="14" t="s">
        <v>48</v>
      </c>
      <c r="D119" s="14" t="s">
        <v>44</v>
      </c>
      <c r="E119" s="14" t="s">
        <v>93</v>
      </c>
      <c r="F119" s="14" t="s">
        <v>46</v>
      </c>
      <c r="G119" s="13">
        <f t="shared" si="18"/>
        <v>1102.5999999999999</v>
      </c>
      <c r="H119" s="113">
        <f t="shared" si="11"/>
        <v>-169</v>
      </c>
      <c r="I119" s="13">
        <f t="shared" si="18"/>
        <v>933.59999999999991</v>
      </c>
    </row>
    <row r="120" spans="1:9" s="6" customFormat="1" ht="26.25" x14ac:dyDescent="0.25">
      <c r="A120" s="19" t="s">
        <v>128</v>
      </c>
      <c r="B120" s="14" t="s">
        <v>120</v>
      </c>
      <c r="C120" s="14" t="s">
        <v>48</v>
      </c>
      <c r="D120" s="14" t="s">
        <v>44</v>
      </c>
      <c r="E120" s="14" t="s">
        <v>93</v>
      </c>
      <c r="F120" s="14" t="s">
        <v>58</v>
      </c>
      <c r="G120" s="13">
        <f>G121</f>
        <v>1102.5999999999999</v>
      </c>
      <c r="H120" s="113">
        <f t="shared" si="11"/>
        <v>-169</v>
      </c>
      <c r="I120" s="13">
        <f>I121</f>
        <v>933.59999999999991</v>
      </c>
    </row>
    <row r="121" spans="1:9" ht="26.25" x14ac:dyDescent="0.25">
      <c r="A121" s="19" t="s">
        <v>73</v>
      </c>
      <c r="B121" s="14" t="s">
        <v>120</v>
      </c>
      <c r="C121" s="14" t="s">
        <v>48</v>
      </c>
      <c r="D121" s="14" t="s">
        <v>44</v>
      </c>
      <c r="E121" s="14" t="s">
        <v>93</v>
      </c>
      <c r="F121" s="14" t="s">
        <v>59</v>
      </c>
      <c r="G121" s="13">
        <v>1102.5999999999999</v>
      </c>
      <c r="H121" s="113">
        <f t="shared" si="11"/>
        <v>-169</v>
      </c>
      <c r="I121" s="13">
        <f>1033.6-100</f>
        <v>933.59999999999991</v>
      </c>
    </row>
    <row r="122" spans="1:9" ht="25.5" customHeight="1" x14ac:dyDescent="0.25">
      <c r="A122" s="45" t="s">
        <v>147</v>
      </c>
      <c r="B122" s="16" t="s">
        <v>146</v>
      </c>
      <c r="C122" s="16" t="s">
        <v>48</v>
      </c>
      <c r="D122" s="16" t="s">
        <v>45</v>
      </c>
      <c r="E122" s="16" t="s">
        <v>76</v>
      </c>
      <c r="F122" s="16" t="s">
        <v>46</v>
      </c>
      <c r="G122" s="12">
        <f t="shared" ref="G122:I122" si="19">G123</f>
        <v>31215</v>
      </c>
      <c r="H122" s="112">
        <f t="shared" si="11"/>
        <v>564</v>
      </c>
      <c r="I122" s="12">
        <f t="shared" si="19"/>
        <v>31779</v>
      </c>
    </row>
    <row r="123" spans="1:9" ht="39" x14ac:dyDescent="0.25">
      <c r="A123" s="46" t="s">
        <v>77</v>
      </c>
      <c r="B123" s="14" t="s">
        <v>146</v>
      </c>
      <c r="C123" s="14" t="s">
        <v>50</v>
      </c>
      <c r="D123" s="14" t="s">
        <v>45</v>
      </c>
      <c r="E123" s="14" t="s">
        <v>76</v>
      </c>
      <c r="F123" s="14" t="s">
        <v>46</v>
      </c>
      <c r="G123" s="13">
        <f>G124+G132+G140+G146</f>
        <v>31215</v>
      </c>
      <c r="H123" s="113">
        <f t="shared" si="11"/>
        <v>564</v>
      </c>
      <c r="I123" s="13">
        <f>I124+I132+I140+I146</f>
        <v>31779</v>
      </c>
    </row>
    <row r="124" spans="1:9" ht="26.25" x14ac:dyDescent="0.25">
      <c r="A124" s="46" t="s">
        <v>149</v>
      </c>
      <c r="B124" s="14" t="s">
        <v>146</v>
      </c>
      <c r="C124" s="14" t="s">
        <v>50</v>
      </c>
      <c r="D124" s="14" t="s">
        <v>44</v>
      </c>
      <c r="E124" s="14" t="s">
        <v>76</v>
      </c>
      <c r="F124" s="14" t="s">
        <v>46</v>
      </c>
      <c r="G124" s="13">
        <f>G125</f>
        <v>18366.099999999999</v>
      </c>
      <c r="H124" s="113">
        <f t="shared" si="11"/>
        <v>-1</v>
      </c>
      <c r="I124" s="13">
        <f>I125</f>
        <v>18365.099999999999</v>
      </c>
    </row>
    <row r="125" spans="1:9" ht="26.25" x14ac:dyDescent="0.25">
      <c r="A125" s="48" t="s">
        <v>82</v>
      </c>
      <c r="B125" s="14" t="s">
        <v>146</v>
      </c>
      <c r="C125" s="14" t="s">
        <v>50</v>
      </c>
      <c r="D125" s="14" t="s">
        <v>44</v>
      </c>
      <c r="E125" s="14" t="s">
        <v>83</v>
      </c>
      <c r="F125" s="14" t="s">
        <v>46</v>
      </c>
      <c r="G125" s="13">
        <f>G126+G128+G130</f>
        <v>18366.099999999999</v>
      </c>
      <c r="H125" s="113">
        <f t="shared" si="11"/>
        <v>-1</v>
      </c>
      <c r="I125" s="13">
        <f>I126+I128+I130</f>
        <v>18365.099999999999</v>
      </c>
    </row>
    <row r="126" spans="1:9" ht="51" x14ac:dyDescent="0.25">
      <c r="A126" s="47" t="s">
        <v>127</v>
      </c>
      <c r="B126" s="14" t="s">
        <v>146</v>
      </c>
      <c r="C126" s="14" t="s">
        <v>50</v>
      </c>
      <c r="D126" s="14" t="s">
        <v>44</v>
      </c>
      <c r="E126" s="14" t="s">
        <v>83</v>
      </c>
      <c r="F126" s="14" t="s">
        <v>74</v>
      </c>
      <c r="G126" s="13">
        <f>G127</f>
        <v>18190.099999999999</v>
      </c>
      <c r="H126" s="113">
        <f t="shared" si="11"/>
        <v>0</v>
      </c>
      <c r="I126" s="13">
        <f>I127</f>
        <v>18190.099999999999</v>
      </c>
    </row>
    <row r="127" spans="1:9" ht="25.5" x14ac:dyDescent="0.25">
      <c r="A127" s="47" t="s">
        <v>80</v>
      </c>
      <c r="B127" s="14" t="s">
        <v>146</v>
      </c>
      <c r="C127" s="14" t="s">
        <v>50</v>
      </c>
      <c r="D127" s="14" t="s">
        <v>44</v>
      </c>
      <c r="E127" s="14" t="s">
        <v>83</v>
      </c>
      <c r="F127" s="14" t="s">
        <v>81</v>
      </c>
      <c r="G127" s="13">
        <v>18190.099999999999</v>
      </c>
      <c r="H127" s="113">
        <f t="shared" si="11"/>
        <v>0</v>
      </c>
      <c r="I127" s="13">
        <v>18190.099999999999</v>
      </c>
    </row>
    <row r="128" spans="1:9" ht="25.5" x14ac:dyDescent="0.25">
      <c r="A128" s="47" t="s">
        <v>128</v>
      </c>
      <c r="B128" s="14" t="s">
        <v>146</v>
      </c>
      <c r="C128" s="14" t="s">
        <v>50</v>
      </c>
      <c r="D128" s="14" t="s">
        <v>44</v>
      </c>
      <c r="E128" s="14" t="s">
        <v>83</v>
      </c>
      <c r="F128" s="14" t="s">
        <v>58</v>
      </c>
      <c r="G128" s="13">
        <f>G129</f>
        <v>170.2</v>
      </c>
      <c r="H128" s="113">
        <f t="shared" si="11"/>
        <v>-4.5999999999999943</v>
      </c>
      <c r="I128" s="13">
        <f>I129</f>
        <v>165.6</v>
      </c>
    </row>
    <row r="129" spans="1:9" ht="26.25" x14ac:dyDescent="0.25">
      <c r="A129" s="19" t="s">
        <v>73</v>
      </c>
      <c r="B129" s="14" t="s">
        <v>146</v>
      </c>
      <c r="C129" s="14" t="s">
        <v>50</v>
      </c>
      <c r="D129" s="14" t="s">
        <v>44</v>
      </c>
      <c r="E129" s="14" t="s">
        <v>83</v>
      </c>
      <c r="F129" s="14" t="s">
        <v>59</v>
      </c>
      <c r="G129" s="13">
        <f>186.2-16</f>
        <v>170.2</v>
      </c>
      <c r="H129" s="113">
        <f t="shared" si="11"/>
        <v>-4.5999999999999943</v>
      </c>
      <c r="I129" s="13">
        <v>165.6</v>
      </c>
    </row>
    <row r="130" spans="1:9" x14ac:dyDescent="0.25">
      <c r="A130" s="19" t="s">
        <v>13</v>
      </c>
      <c r="B130" s="14" t="s">
        <v>146</v>
      </c>
      <c r="C130" s="14" t="s">
        <v>50</v>
      </c>
      <c r="D130" s="14" t="s">
        <v>44</v>
      </c>
      <c r="E130" s="14" t="s">
        <v>83</v>
      </c>
      <c r="F130" s="14" t="s">
        <v>63</v>
      </c>
      <c r="G130" s="13">
        <f>G131</f>
        <v>5.8</v>
      </c>
      <c r="H130" s="113">
        <f t="shared" si="11"/>
        <v>3.6000000000000005</v>
      </c>
      <c r="I130" s="13">
        <f>I131</f>
        <v>9.4</v>
      </c>
    </row>
    <row r="131" spans="1:9" x14ac:dyDescent="0.25">
      <c r="A131" s="19" t="s">
        <v>69</v>
      </c>
      <c r="B131" s="14" t="s">
        <v>146</v>
      </c>
      <c r="C131" s="14" t="s">
        <v>50</v>
      </c>
      <c r="D131" s="14" t="s">
        <v>44</v>
      </c>
      <c r="E131" s="14" t="s">
        <v>83</v>
      </c>
      <c r="F131" s="14" t="s">
        <v>84</v>
      </c>
      <c r="G131" s="13">
        <v>5.8</v>
      </c>
      <c r="H131" s="113">
        <f t="shared" si="11"/>
        <v>3.6000000000000005</v>
      </c>
      <c r="I131" s="13">
        <v>9.4</v>
      </c>
    </row>
    <row r="132" spans="1:9" ht="39" x14ac:dyDescent="0.25">
      <c r="A132" s="19" t="s">
        <v>156</v>
      </c>
      <c r="B132" s="14" t="s">
        <v>146</v>
      </c>
      <c r="C132" s="14" t="s">
        <v>50</v>
      </c>
      <c r="D132" s="14" t="s">
        <v>47</v>
      </c>
      <c r="E132" s="14" t="s">
        <v>76</v>
      </c>
      <c r="F132" s="14" t="s">
        <v>46</v>
      </c>
      <c r="G132" s="13">
        <f>G133</f>
        <v>10181.200000000001</v>
      </c>
      <c r="H132" s="113">
        <f t="shared" si="11"/>
        <v>565</v>
      </c>
      <c r="I132" s="13">
        <f>I133</f>
        <v>10746.2</v>
      </c>
    </row>
    <row r="133" spans="1:9" ht="26.25" x14ac:dyDescent="0.25">
      <c r="A133" s="19" t="s">
        <v>103</v>
      </c>
      <c r="B133" s="14" t="s">
        <v>146</v>
      </c>
      <c r="C133" s="14" t="s">
        <v>50</v>
      </c>
      <c r="D133" s="14" t="s">
        <v>47</v>
      </c>
      <c r="E133" s="14" t="s">
        <v>104</v>
      </c>
      <c r="F133" s="14" t="s">
        <v>46</v>
      </c>
      <c r="G133" s="13">
        <f>G134+G136+G138</f>
        <v>10181.200000000001</v>
      </c>
      <c r="H133" s="113">
        <f t="shared" si="11"/>
        <v>565</v>
      </c>
      <c r="I133" s="13">
        <f>I134+I136+I138</f>
        <v>10746.2</v>
      </c>
    </row>
    <row r="134" spans="1:9" ht="51" x14ac:dyDescent="0.25">
      <c r="A134" s="47" t="s">
        <v>127</v>
      </c>
      <c r="B134" s="14" t="s">
        <v>146</v>
      </c>
      <c r="C134" s="14" t="s">
        <v>50</v>
      </c>
      <c r="D134" s="14" t="s">
        <v>47</v>
      </c>
      <c r="E134" s="14" t="s">
        <v>104</v>
      </c>
      <c r="F134" s="14" t="s">
        <v>74</v>
      </c>
      <c r="G134" s="13">
        <f>G135</f>
        <v>7256.8</v>
      </c>
      <c r="H134" s="113">
        <f t="shared" si="11"/>
        <v>0</v>
      </c>
      <c r="I134" s="13">
        <f>I135</f>
        <v>7256.8</v>
      </c>
    </row>
    <row r="135" spans="1:9" x14ac:dyDescent="0.25">
      <c r="A135" s="19" t="s">
        <v>19</v>
      </c>
      <c r="B135" s="14" t="s">
        <v>146</v>
      </c>
      <c r="C135" s="14" t="s">
        <v>50</v>
      </c>
      <c r="D135" s="14" t="s">
        <v>47</v>
      </c>
      <c r="E135" s="14" t="s">
        <v>104</v>
      </c>
      <c r="F135" s="14" t="s">
        <v>75</v>
      </c>
      <c r="G135" s="13">
        <v>7256.8</v>
      </c>
      <c r="H135" s="113">
        <f t="shared" si="11"/>
        <v>0</v>
      </c>
      <c r="I135" s="13">
        <v>7256.8</v>
      </c>
    </row>
    <row r="136" spans="1:9" ht="25.5" x14ac:dyDescent="0.25">
      <c r="A136" s="47" t="s">
        <v>128</v>
      </c>
      <c r="B136" s="14" t="s">
        <v>146</v>
      </c>
      <c r="C136" s="14" t="s">
        <v>50</v>
      </c>
      <c r="D136" s="14" t="s">
        <v>47</v>
      </c>
      <c r="E136" s="14" t="s">
        <v>104</v>
      </c>
      <c r="F136" s="14" t="s">
        <v>58</v>
      </c>
      <c r="G136" s="13">
        <f>G137</f>
        <v>2822.4</v>
      </c>
      <c r="H136" s="113">
        <f t="shared" si="11"/>
        <v>565</v>
      </c>
      <c r="I136" s="13">
        <f>I137</f>
        <v>3387.4</v>
      </c>
    </row>
    <row r="137" spans="1:9" ht="26.25" x14ac:dyDescent="0.25">
      <c r="A137" s="19" t="s">
        <v>73</v>
      </c>
      <c r="B137" s="14" t="s">
        <v>146</v>
      </c>
      <c r="C137" s="14" t="s">
        <v>50</v>
      </c>
      <c r="D137" s="14" t="s">
        <v>47</v>
      </c>
      <c r="E137" s="14" t="s">
        <v>104</v>
      </c>
      <c r="F137" s="14" t="s">
        <v>59</v>
      </c>
      <c r="G137" s="13">
        <v>2822.4</v>
      </c>
      <c r="H137" s="113">
        <f t="shared" si="11"/>
        <v>565</v>
      </c>
      <c r="I137" s="13">
        <f>2827.4+560</f>
        <v>3387.4</v>
      </c>
    </row>
    <row r="138" spans="1:9" x14ac:dyDescent="0.25">
      <c r="A138" s="19" t="s">
        <v>13</v>
      </c>
      <c r="B138" s="14" t="s">
        <v>146</v>
      </c>
      <c r="C138" s="14" t="s">
        <v>50</v>
      </c>
      <c r="D138" s="14" t="s">
        <v>47</v>
      </c>
      <c r="E138" s="14" t="s">
        <v>104</v>
      </c>
      <c r="F138" s="14" t="s">
        <v>63</v>
      </c>
      <c r="G138" s="13">
        <f>G139</f>
        <v>102</v>
      </c>
      <c r="H138" s="113">
        <f t="shared" si="11"/>
        <v>0</v>
      </c>
      <c r="I138" s="13">
        <f>I139</f>
        <v>102</v>
      </c>
    </row>
    <row r="139" spans="1:9" x14ac:dyDescent="0.25">
      <c r="A139" s="19" t="s">
        <v>69</v>
      </c>
      <c r="B139" s="14" t="s">
        <v>146</v>
      </c>
      <c r="C139" s="14" t="s">
        <v>50</v>
      </c>
      <c r="D139" s="14" t="s">
        <v>47</v>
      </c>
      <c r="E139" s="14" t="s">
        <v>104</v>
      </c>
      <c r="F139" s="14" t="s">
        <v>84</v>
      </c>
      <c r="G139" s="13">
        <v>102</v>
      </c>
      <c r="H139" s="113">
        <f t="shared" si="11"/>
        <v>0</v>
      </c>
      <c r="I139" s="13">
        <v>102</v>
      </c>
    </row>
    <row r="140" spans="1:9" ht="39" x14ac:dyDescent="0.25">
      <c r="A140" s="19" t="s">
        <v>157</v>
      </c>
      <c r="B140" s="14" t="s">
        <v>146</v>
      </c>
      <c r="C140" s="14" t="s">
        <v>50</v>
      </c>
      <c r="D140" s="14" t="s">
        <v>51</v>
      </c>
      <c r="E140" s="14" t="s">
        <v>76</v>
      </c>
      <c r="F140" s="14" t="s">
        <v>46</v>
      </c>
      <c r="G140" s="13">
        <f>G141+G144</f>
        <v>885</v>
      </c>
      <c r="H140" s="113">
        <f t="shared" si="11"/>
        <v>0</v>
      </c>
      <c r="I140" s="13">
        <f>I141+I144</f>
        <v>885</v>
      </c>
    </row>
    <row r="141" spans="1:9" x14ac:dyDescent="0.25">
      <c r="A141" s="19" t="s">
        <v>18</v>
      </c>
      <c r="B141" s="14" t="s">
        <v>146</v>
      </c>
      <c r="C141" s="14" t="s">
        <v>50</v>
      </c>
      <c r="D141" s="14" t="s">
        <v>51</v>
      </c>
      <c r="E141" s="14" t="s">
        <v>101</v>
      </c>
      <c r="F141" s="14" t="s">
        <v>46</v>
      </c>
      <c r="G141" s="13">
        <f t="shared" ref="G141:I141" si="20">G142</f>
        <v>705</v>
      </c>
      <c r="H141" s="113">
        <f t="shared" si="11"/>
        <v>0</v>
      </c>
      <c r="I141" s="13">
        <f t="shared" si="20"/>
        <v>705</v>
      </c>
    </row>
    <row r="142" spans="1:9" ht="51" x14ac:dyDescent="0.25">
      <c r="A142" s="47" t="s">
        <v>127</v>
      </c>
      <c r="B142" s="14" t="s">
        <v>146</v>
      </c>
      <c r="C142" s="14" t="s">
        <v>50</v>
      </c>
      <c r="D142" s="14" t="s">
        <v>51</v>
      </c>
      <c r="E142" s="14" t="s">
        <v>101</v>
      </c>
      <c r="F142" s="14" t="s">
        <v>74</v>
      </c>
      <c r="G142" s="13">
        <f>G143</f>
        <v>705</v>
      </c>
      <c r="H142" s="113">
        <f t="shared" si="11"/>
        <v>0</v>
      </c>
      <c r="I142" s="13">
        <f>I143</f>
        <v>705</v>
      </c>
    </row>
    <row r="143" spans="1:9" ht="25.5" x14ac:dyDescent="0.25">
      <c r="A143" s="47" t="s">
        <v>80</v>
      </c>
      <c r="B143" s="14" t="s">
        <v>146</v>
      </c>
      <c r="C143" s="14" t="s">
        <v>50</v>
      </c>
      <c r="D143" s="14" t="s">
        <v>51</v>
      </c>
      <c r="E143" s="14" t="s">
        <v>101</v>
      </c>
      <c r="F143" s="14" t="s">
        <v>81</v>
      </c>
      <c r="G143" s="13">
        <v>705</v>
      </c>
      <c r="H143" s="113">
        <f t="shared" si="11"/>
        <v>0</v>
      </c>
      <c r="I143" s="13">
        <v>705</v>
      </c>
    </row>
    <row r="144" spans="1:9" x14ac:dyDescent="0.25">
      <c r="A144" s="19" t="s">
        <v>38</v>
      </c>
      <c r="B144" s="14" t="s">
        <v>146</v>
      </c>
      <c r="C144" s="14" t="s">
        <v>50</v>
      </c>
      <c r="D144" s="14" t="s">
        <v>51</v>
      </c>
      <c r="E144" s="14" t="s">
        <v>101</v>
      </c>
      <c r="F144" s="14" t="s">
        <v>130</v>
      </c>
      <c r="G144" s="13">
        <f>G145</f>
        <v>180</v>
      </c>
      <c r="H144" s="113">
        <f t="shared" si="11"/>
        <v>0</v>
      </c>
      <c r="I144" s="13">
        <f>I145</f>
        <v>180</v>
      </c>
    </row>
    <row r="145" spans="1:9" ht="26.25" x14ac:dyDescent="0.25">
      <c r="A145" s="19" t="s">
        <v>39</v>
      </c>
      <c r="B145" s="14" t="s">
        <v>146</v>
      </c>
      <c r="C145" s="14" t="s">
        <v>50</v>
      </c>
      <c r="D145" s="14" t="s">
        <v>51</v>
      </c>
      <c r="E145" s="14" t="s">
        <v>101</v>
      </c>
      <c r="F145" s="14" t="s">
        <v>123</v>
      </c>
      <c r="G145" s="13">
        <v>180</v>
      </c>
      <c r="H145" s="113">
        <f t="shared" si="11"/>
        <v>0</v>
      </c>
      <c r="I145" s="13">
        <v>180</v>
      </c>
    </row>
    <row r="146" spans="1:9" ht="26.25" x14ac:dyDescent="0.25">
      <c r="A146" s="46" t="s">
        <v>148</v>
      </c>
      <c r="B146" s="14" t="s">
        <v>146</v>
      </c>
      <c r="C146" s="14" t="s">
        <v>50</v>
      </c>
      <c r="D146" s="14" t="s">
        <v>49</v>
      </c>
      <c r="E146" s="14" t="s">
        <v>76</v>
      </c>
      <c r="F146" s="14" t="s">
        <v>46</v>
      </c>
      <c r="G146" s="13">
        <f t="shared" ref="G146:I146" si="21">G147</f>
        <v>1782.7</v>
      </c>
      <c r="H146" s="113">
        <f t="shared" ref="H146:H171" si="22">I146-G146</f>
        <v>0</v>
      </c>
      <c r="I146" s="13">
        <f t="shared" si="21"/>
        <v>1782.7</v>
      </c>
    </row>
    <row r="147" spans="1:9" x14ac:dyDescent="0.25">
      <c r="A147" s="47" t="s">
        <v>78</v>
      </c>
      <c r="B147" s="14" t="s">
        <v>146</v>
      </c>
      <c r="C147" s="14" t="s">
        <v>50</v>
      </c>
      <c r="D147" s="14" t="s">
        <v>49</v>
      </c>
      <c r="E147" s="14" t="s">
        <v>79</v>
      </c>
      <c r="F147" s="14" t="s">
        <v>46</v>
      </c>
      <c r="G147" s="13">
        <f>G148</f>
        <v>1782.7</v>
      </c>
      <c r="H147" s="113">
        <f t="shared" si="22"/>
        <v>0</v>
      </c>
      <c r="I147" s="13">
        <f>I148</f>
        <v>1782.7</v>
      </c>
    </row>
    <row r="148" spans="1:9" ht="51" x14ac:dyDescent="0.25">
      <c r="A148" s="47" t="s">
        <v>127</v>
      </c>
      <c r="B148" s="14" t="s">
        <v>146</v>
      </c>
      <c r="C148" s="14" t="s">
        <v>50</v>
      </c>
      <c r="D148" s="14" t="s">
        <v>49</v>
      </c>
      <c r="E148" s="14" t="s">
        <v>79</v>
      </c>
      <c r="F148" s="14" t="s">
        <v>74</v>
      </c>
      <c r="G148" s="13">
        <f>G149</f>
        <v>1782.7</v>
      </c>
      <c r="H148" s="113">
        <f t="shared" si="22"/>
        <v>0</v>
      </c>
      <c r="I148" s="13">
        <f>I149</f>
        <v>1782.7</v>
      </c>
    </row>
    <row r="149" spans="1:9" ht="25.5" x14ac:dyDescent="0.25">
      <c r="A149" s="47" t="s">
        <v>80</v>
      </c>
      <c r="B149" s="14" t="s">
        <v>146</v>
      </c>
      <c r="C149" s="14" t="s">
        <v>50</v>
      </c>
      <c r="D149" s="14" t="s">
        <v>49</v>
      </c>
      <c r="E149" s="14" t="s">
        <v>79</v>
      </c>
      <c r="F149" s="14" t="s">
        <v>81</v>
      </c>
      <c r="G149" s="13">
        <f>1773+9.7</f>
        <v>1782.7</v>
      </c>
      <c r="H149" s="113">
        <f t="shared" si="22"/>
        <v>0</v>
      </c>
      <c r="I149" s="13">
        <f>1773+9.7</f>
        <v>1782.7</v>
      </c>
    </row>
    <row r="150" spans="1:9" ht="39" x14ac:dyDescent="0.25">
      <c r="A150" s="21" t="s">
        <v>217</v>
      </c>
      <c r="B150" s="89" t="s">
        <v>216</v>
      </c>
      <c r="C150" s="89" t="s">
        <v>48</v>
      </c>
      <c r="D150" s="89" t="s">
        <v>45</v>
      </c>
      <c r="E150" s="89" t="s">
        <v>76</v>
      </c>
      <c r="F150" s="89" t="s">
        <v>46</v>
      </c>
      <c r="G150" s="12">
        <f>G151+G155</f>
        <v>949.7</v>
      </c>
      <c r="H150" s="112">
        <f t="shared" si="22"/>
        <v>0</v>
      </c>
      <c r="I150" s="12">
        <f>I151+I155</f>
        <v>949.7</v>
      </c>
    </row>
    <row r="151" spans="1:9" ht="26.25" x14ac:dyDescent="0.25">
      <c r="A151" s="19" t="s">
        <v>218</v>
      </c>
      <c r="B151" s="84" t="s">
        <v>216</v>
      </c>
      <c r="C151" s="84" t="s">
        <v>48</v>
      </c>
      <c r="D151" s="84" t="s">
        <v>44</v>
      </c>
      <c r="E151" s="84" t="s">
        <v>76</v>
      </c>
      <c r="F151" s="84" t="s">
        <v>46</v>
      </c>
      <c r="G151" s="13">
        <f t="shared" ref="G151:I152" si="23">G152</f>
        <v>200</v>
      </c>
      <c r="H151" s="113">
        <f t="shared" si="22"/>
        <v>0</v>
      </c>
      <c r="I151" s="13">
        <f t="shared" si="23"/>
        <v>200</v>
      </c>
    </row>
    <row r="152" spans="1:9" ht="25.5" x14ac:dyDescent="0.25">
      <c r="A152" s="31" t="s">
        <v>172</v>
      </c>
      <c r="B152" s="84" t="s">
        <v>216</v>
      </c>
      <c r="C152" s="84" t="s">
        <v>48</v>
      </c>
      <c r="D152" s="84" t="s">
        <v>44</v>
      </c>
      <c r="E152" s="84" t="s">
        <v>93</v>
      </c>
      <c r="F152" s="84" t="s">
        <v>46</v>
      </c>
      <c r="G152" s="13">
        <f t="shared" si="23"/>
        <v>200</v>
      </c>
      <c r="H152" s="113">
        <f t="shared" si="22"/>
        <v>0</v>
      </c>
      <c r="I152" s="13">
        <f t="shared" si="23"/>
        <v>200</v>
      </c>
    </row>
    <row r="153" spans="1:9" ht="26.25" x14ac:dyDescent="0.25">
      <c r="A153" s="19" t="s">
        <v>128</v>
      </c>
      <c r="B153" s="84" t="s">
        <v>216</v>
      </c>
      <c r="C153" s="84" t="s">
        <v>48</v>
      </c>
      <c r="D153" s="84" t="s">
        <v>44</v>
      </c>
      <c r="E153" s="84" t="s">
        <v>93</v>
      </c>
      <c r="F153" s="84" t="s">
        <v>58</v>
      </c>
      <c r="G153" s="13">
        <f>G154</f>
        <v>200</v>
      </c>
      <c r="H153" s="113">
        <f t="shared" si="22"/>
        <v>0</v>
      </c>
      <c r="I153" s="13">
        <f>I154</f>
        <v>200</v>
      </c>
    </row>
    <row r="154" spans="1:9" ht="26.25" x14ac:dyDescent="0.25">
      <c r="A154" s="19" t="s">
        <v>73</v>
      </c>
      <c r="B154" s="84" t="s">
        <v>216</v>
      </c>
      <c r="C154" s="84" t="s">
        <v>48</v>
      </c>
      <c r="D154" s="84" t="s">
        <v>44</v>
      </c>
      <c r="E154" s="84" t="s">
        <v>93</v>
      </c>
      <c r="F154" s="84" t="s">
        <v>59</v>
      </c>
      <c r="G154" s="13">
        <v>200</v>
      </c>
      <c r="H154" s="113">
        <f t="shared" si="22"/>
        <v>0</v>
      </c>
      <c r="I154" s="13">
        <v>200</v>
      </c>
    </row>
    <row r="155" spans="1:9" ht="39" x14ac:dyDescent="0.25">
      <c r="A155" s="19" t="s">
        <v>219</v>
      </c>
      <c r="B155" s="84" t="s">
        <v>216</v>
      </c>
      <c r="C155" s="84" t="s">
        <v>48</v>
      </c>
      <c r="D155" s="84" t="s">
        <v>47</v>
      </c>
      <c r="E155" s="84" t="s">
        <v>76</v>
      </c>
      <c r="F155" s="84" t="s">
        <v>46</v>
      </c>
      <c r="G155" s="13">
        <f t="shared" ref="G155:I156" si="24">G156</f>
        <v>749.7</v>
      </c>
      <c r="H155" s="113">
        <f t="shared" si="22"/>
        <v>0</v>
      </c>
      <c r="I155" s="13">
        <f t="shared" si="24"/>
        <v>749.7</v>
      </c>
    </row>
    <row r="156" spans="1:9" ht="25.5" x14ac:dyDescent="0.25">
      <c r="A156" s="31" t="s">
        <v>172</v>
      </c>
      <c r="B156" s="84" t="s">
        <v>216</v>
      </c>
      <c r="C156" s="84" t="s">
        <v>48</v>
      </c>
      <c r="D156" s="84" t="s">
        <v>47</v>
      </c>
      <c r="E156" s="84" t="s">
        <v>93</v>
      </c>
      <c r="F156" s="84" t="s">
        <v>46</v>
      </c>
      <c r="G156" s="13">
        <f t="shared" si="24"/>
        <v>749.7</v>
      </c>
      <c r="H156" s="113">
        <f t="shared" si="22"/>
        <v>0</v>
      </c>
      <c r="I156" s="13">
        <f t="shared" si="24"/>
        <v>749.7</v>
      </c>
    </row>
    <row r="157" spans="1:9" ht="26.25" x14ac:dyDescent="0.25">
      <c r="A157" s="19" t="s">
        <v>128</v>
      </c>
      <c r="B157" s="84" t="s">
        <v>216</v>
      </c>
      <c r="C157" s="84" t="s">
        <v>48</v>
      </c>
      <c r="D157" s="84" t="s">
        <v>47</v>
      </c>
      <c r="E157" s="84" t="s">
        <v>93</v>
      </c>
      <c r="F157" s="84" t="s">
        <v>58</v>
      </c>
      <c r="G157" s="13">
        <f>G158</f>
        <v>749.7</v>
      </c>
      <c r="H157" s="113">
        <f t="shared" si="22"/>
        <v>0</v>
      </c>
      <c r="I157" s="13">
        <f>I158</f>
        <v>749.7</v>
      </c>
    </row>
    <row r="158" spans="1:9" ht="26.25" x14ac:dyDescent="0.25">
      <c r="A158" s="19" t="s">
        <v>73</v>
      </c>
      <c r="B158" s="84" t="s">
        <v>216</v>
      </c>
      <c r="C158" s="84" t="s">
        <v>48</v>
      </c>
      <c r="D158" s="84" t="s">
        <v>47</v>
      </c>
      <c r="E158" s="84" t="s">
        <v>93</v>
      </c>
      <c r="F158" s="84" t="s">
        <v>59</v>
      </c>
      <c r="G158" s="13">
        <v>749.7</v>
      </c>
      <c r="H158" s="113">
        <f t="shared" si="22"/>
        <v>0</v>
      </c>
      <c r="I158" s="13">
        <v>749.7</v>
      </c>
    </row>
    <row r="159" spans="1:9" x14ac:dyDescent="0.25">
      <c r="A159" s="21" t="s">
        <v>22</v>
      </c>
      <c r="B159" s="16" t="s">
        <v>62</v>
      </c>
      <c r="C159" s="16" t="s">
        <v>48</v>
      </c>
      <c r="D159" s="16" t="s">
        <v>45</v>
      </c>
      <c r="E159" s="16" t="s">
        <v>76</v>
      </c>
      <c r="F159" s="16" t="s">
        <v>46</v>
      </c>
      <c r="G159" s="12">
        <f>G160+G164+G167</f>
        <v>798</v>
      </c>
      <c r="H159" s="112">
        <f t="shared" si="22"/>
        <v>0</v>
      </c>
      <c r="I159" s="12">
        <f>I160+I164+I167</f>
        <v>798</v>
      </c>
    </row>
    <row r="160" spans="1:9" ht="27.75" customHeight="1" x14ac:dyDescent="0.25">
      <c r="A160" s="19" t="s">
        <v>105</v>
      </c>
      <c r="B160" s="14" t="s">
        <v>62</v>
      </c>
      <c r="C160" s="14" t="s">
        <v>48</v>
      </c>
      <c r="D160" s="14" t="s">
        <v>44</v>
      </c>
      <c r="E160" s="14" t="s">
        <v>76</v>
      </c>
      <c r="F160" s="14" t="s">
        <v>46</v>
      </c>
      <c r="G160" s="13">
        <f t="shared" ref="G160:I161" si="25">G161</f>
        <v>0</v>
      </c>
      <c r="H160" s="113">
        <f t="shared" si="22"/>
        <v>0</v>
      </c>
      <c r="I160" s="13">
        <f t="shared" si="25"/>
        <v>0</v>
      </c>
    </row>
    <row r="161" spans="1:9" ht="25.5" customHeight="1" x14ac:dyDescent="0.25">
      <c r="A161" s="19" t="s">
        <v>136</v>
      </c>
      <c r="B161" s="14" t="s">
        <v>62</v>
      </c>
      <c r="C161" s="14" t="s">
        <v>48</v>
      </c>
      <c r="D161" s="14" t="s">
        <v>44</v>
      </c>
      <c r="E161" s="14" t="s">
        <v>86</v>
      </c>
      <c r="F161" s="14" t="s">
        <v>46</v>
      </c>
      <c r="G161" s="13">
        <f t="shared" si="25"/>
        <v>0</v>
      </c>
      <c r="H161" s="113">
        <f t="shared" si="22"/>
        <v>0</v>
      </c>
      <c r="I161" s="13">
        <f t="shared" si="25"/>
        <v>0</v>
      </c>
    </row>
    <row r="162" spans="1:9" ht="14.25" customHeight="1" x14ac:dyDescent="0.25">
      <c r="A162" s="47" t="s">
        <v>128</v>
      </c>
      <c r="B162" s="14" t="s">
        <v>62</v>
      </c>
      <c r="C162" s="14" t="s">
        <v>48</v>
      </c>
      <c r="D162" s="14" t="s">
        <v>44</v>
      </c>
      <c r="E162" s="14" t="s">
        <v>86</v>
      </c>
      <c r="F162" s="14" t="s">
        <v>58</v>
      </c>
      <c r="G162" s="13">
        <f>G163</f>
        <v>0</v>
      </c>
      <c r="H162" s="113">
        <f t="shared" si="22"/>
        <v>0</v>
      </c>
      <c r="I162" s="13">
        <f>I163</f>
        <v>0</v>
      </c>
    </row>
    <row r="163" spans="1:9" ht="26.25" x14ac:dyDescent="0.25">
      <c r="A163" s="19" t="s">
        <v>73</v>
      </c>
      <c r="B163" s="14" t="s">
        <v>62</v>
      </c>
      <c r="C163" s="14" t="s">
        <v>48</v>
      </c>
      <c r="D163" s="14" t="s">
        <v>44</v>
      </c>
      <c r="E163" s="14" t="s">
        <v>86</v>
      </c>
      <c r="F163" s="14" t="s">
        <v>59</v>
      </c>
      <c r="G163" s="13">
        <v>0</v>
      </c>
      <c r="H163" s="113">
        <f t="shared" si="22"/>
        <v>0</v>
      </c>
      <c r="I163" s="13">
        <v>0</v>
      </c>
    </row>
    <row r="164" spans="1:9" ht="25.5" x14ac:dyDescent="0.25">
      <c r="A164" s="35" t="s">
        <v>106</v>
      </c>
      <c r="B164" s="14" t="s">
        <v>62</v>
      </c>
      <c r="C164" s="14" t="s">
        <v>48</v>
      </c>
      <c r="D164" s="14" t="s">
        <v>44</v>
      </c>
      <c r="E164" s="14" t="s">
        <v>107</v>
      </c>
      <c r="F164" s="14" t="s">
        <v>46</v>
      </c>
      <c r="G164" s="13">
        <f>G165</f>
        <v>779</v>
      </c>
      <c r="H164" s="113">
        <f t="shared" si="22"/>
        <v>0</v>
      </c>
      <c r="I164" s="13">
        <f>I165</f>
        <v>779</v>
      </c>
    </row>
    <row r="165" spans="1:9" ht="51" x14ac:dyDescent="0.25">
      <c r="A165" s="47" t="s">
        <v>127</v>
      </c>
      <c r="B165" s="14" t="s">
        <v>62</v>
      </c>
      <c r="C165" s="14" t="s">
        <v>48</v>
      </c>
      <c r="D165" s="14" t="s">
        <v>44</v>
      </c>
      <c r="E165" s="14" t="s">
        <v>107</v>
      </c>
      <c r="F165" s="14" t="s">
        <v>74</v>
      </c>
      <c r="G165" s="13">
        <f>G166</f>
        <v>779</v>
      </c>
      <c r="H165" s="113">
        <f t="shared" si="22"/>
        <v>0</v>
      </c>
      <c r="I165" s="13">
        <f>I166</f>
        <v>779</v>
      </c>
    </row>
    <row r="166" spans="1:9" x14ac:dyDescent="0.25">
      <c r="A166" s="19" t="s">
        <v>19</v>
      </c>
      <c r="B166" s="14" t="s">
        <v>62</v>
      </c>
      <c r="C166" s="14" t="s">
        <v>48</v>
      </c>
      <c r="D166" s="14" t="s">
        <v>44</v>
      </c>
      <c r="E166" s="14" t="s">
        <v>107</v>
      </c>
      <c r="F166" s="14" t="s">
        <v>75</v>
      </c>
      <c r="G166" s="13">
        <v>779</v>
      </c>
      <c r="H166" s="113">
        <f t="shared" si="22"/>
        <v>0</v>
      </c>
      <c r="I166" s="13">
        <v>779</v>
      </c>
    </row>
    <row r="167" spans="1:9" ht="26.25" x14ac:dyDescent="0.25">
      <c r="A167" s="19" t="s">
        <v>195</v>
      </c>
      <c r="B167" s="14" t="s">
        <v>62</v>
      </c>
      <c r="C167" s="14" t="s">
        <v>48</v>
      </c>
      <c r="D167" s="14" t="s">
        <v>47</v>
      </c>
      <c r="E167" s="14" t="s">
        <v>76</v>
      </c>
      <c r="F167" s="14" t="s">
        <v>46</v>
      </c>
      <c r="G167" s="13">
        <f t="shared" ref="G167:I168" si="26">G168</f>
        <v>19</v>
      </c>
      <c r="H167" s="113">
        <f t="shared" si="22"/>
        <v>0</v>
      </c>
      <c r="I167" s="13">
        <f t="shared" si="26"/>
        <v>19</v>
      </c>
    </row>
    <row r="168" spans="1:9" ht="44.25" customHeight="1" x14ac:dyDescent="0.25">
      <c r="A168" s="19" t="s">
        <v>194</v>
      </c>
      <c r="B168" s="14" t="s">
        <v>62</v>
      </c>
      <c r="C168" s="14" t="s">
        <v>48</v>
      </c>
      <c r="D168" s="14" t="s">
        <v>47</v>
      </c>
      <c r="E168" s="14" t="s">
        <v>139</v>
      </c>
      <c r="F168" s="14" t="s">
        <v>46</v>
      </c>
      <c r="G168" s="13">
        <f t="shared" si="26"/>
        <v>19</v>
      </c>
      <c r="H168" s="113">
        <f t="shared" si="22"/>
        <v>0</v>
      </c>
      <c r="I168" s="13">
        <f t="shared" si="26"/>
        <v>19</v>
      </c>
    </row>
    <row r="169" spans="1:9" x14ac:dyDescent="0.25">
      <c r="A169" s="19" t="s">
        <v>40</v>
      </c>
      <c r="B169" s="14" t="s">
        <v>62</v>
      </c>
      <c r="C169" s="14" t="s">
        <v>48</v>
      </c>
      <c r="D169" s="14" t="s">
        <v>47</v>
      </c>
      <c r="E169" s="14" t="s">
        <v>139</v>
      </c>
      <c r="F169" s="14" t="s">
        <v>124</v>
      </c>
      <c r="G169" s="13">
        <f>G170</f>
        <v>19</v>
      </c>
      <c r="H169" s="113">
        <f t="shared" si="22"/>
        <v>0</v>
      </c>
      <c r="I169" s="13">
        <f>I170</f>
        <v>19</v>
      </c>
    </row>
    <row r="170" spans="1:9" x14ac:dyDescent="0.25">
      <c r="A170" s="41" t="s">
        <v>70</v>
      </c>
      <c r="B170" s="14" t="s">
        <v>62</v>
      </c>
      <c r="C170" s="14" t="s">
        <v>48</v>
      </c>
      <c r="D170" s="14" t="s">
        <v>47</v>
      </c>
      <c r="E170" s="14" t="s">
        <v>139</v>
      </c>
      <c r="F170" s="14" t="s">
        <v>125</v>
      </c>
      <c r="G170" s="13">
        <v>19</v>
      </c>
      <c r="H170" s="113">
        <f t="shared" si="22"/>
        <v>0</v>
      </c>
      <c r="I170" s="13">
        <v>19</v>
      </c>
    </row>
    <row r="171" spans="1:9" x14ac:dyDescent="0.25">
      <c r="A171" s="28" t="s">
        <v>41</v>
      </c>
      <c r="B171" s="14"/>
      <c r="C171" s="14"/>
      <c r="D171" s="14"/>
      <c r="E171" s="14"/>
      <c r="F171" s="51"/>
      <c r="G171" s="12">
        <f>G9+G17+G23+G29+G44+G68+G86+G94+G100+G106+G117+G122+G159+G38+G150</f>
        <v>61724.800000000003</v>
      </c>
      <c r="H171" s="112">
        <f t="shared" si="22"/>
        <v>517</v>
      </c>
      <c r="I171" s="12">
        <f>I9+I17+I23+I29+I44+I68+I86+I94+I100+I106+I117+I122+I159+I38+I150</f>
        <v>62241.8</v>
      </c>
    </row>
  </sheetData>
  <mergeCells count="11">
    <mergeCell ref="G1:I1"/>
    <mergeCell ref="F6:F7"/>
    <mergeCell ref="I6:I7"/>
    <mergeCell ref="A5:I5"/>
    <mergeCell ref="A3:I3"/>
    <mergeCell ref="E2:I2"/>
    <mergeCell ref="B2:D2"/>
    <mergeCell ref="A6:A7"/>
    <mergeCell ref="B6:E6"/>
    <mergeCell ref="G6:G7"/>
    <mergeCell ref="H6:H7"/>
  </mergeCells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workbookViewId="0">
      <selection activeCell="F32" sqref="F32"/>
    </sheetView>
  </sheetViews>
  <sheetFormatPr defaultRowHeight="15" x14ac:dyDescent="0.25"/>
  <cols>
    <col min="1" max="1" width="54" customWidth="1"/>
    <col min="2" max="3" width="7.28515625" customWidth="1"/>
    <col min="4" max="4" width="10.5703125" customWidth="1"/>
    <col min="5" max="5" width="9.140625" customWidth="1"/>
    <col min="6" max="9" width="11.85546875" customWidth="1"/>
  </cols>
  <sheetData>
    <row r="1" spans="1:6" x14ac:dyDescent="0.25">
      <c r="C1" s="188" t="s">
        <v>210</v>
      </c>
      <c r="D1" s="188"/>
      <c r="E1" s="188"/>
      <c r="F1" s="188"/>
    </row>
    <row r="2" spans="1:6" ht="25.5" customHeight="1" x14ac:dyDescent="0.25">
      <c r="A2" s="175"/>
      <c r="B2" s="3" t="s">
        <v>42</v>
      </c>
      <c r="C2" s="176" t="s">
        <v>202</v>
      </c>
      <c r="D2" s="176"/>
      <c r="E2" s="176"/>
      <c r="F2" s="177"/>
    </row>
    <row r="3" spans="1:6" ht="15" customHeight="1" x14ac:dyDescent="0.25">
      <c r="A3" s="175"/>
      <c r="B3" s="5" t="s">
        <v>43</v>
      </c>
      <c r="C3" s="177"/>
      <c r="D3" s="177"/>
      <c r="E3" s="177"/>
      <c r="F3" s="177"/>
    </row>
    <row r="4" spans="1:6" ht="25.5" customHeight="1" x14ac:dyDescent="0.25">
      <c r="A4" s="175"/>
      <c r="B4" s="5" t="s">
        <v>1</v>
      </c>
      <c r="C4" s="177"/>
      <c r="D4" s="177"/>
      <c r="E4" s="177"/>
      <c r="F4" s="177"/>
    </row>
    <row r="5" spans="1:6" ht="51.75" customHeight="1" x14ac:dyDescent="0.25">
      <c r="A5" s="170" t="s">
        <v>144</v>
      </c>
      <c r="B5" s="177"/>
      <c r="C5" s="177"/>
      <c r="D5" s="177"/>
      <c r="E5" s="177"/>
      <c r="F5" s="177"/>
    </row>
    <row r="6" spans="1:6" ht="15.75" x14ac:dyDescent="0.25">
      <c r="A6" s="2"/>
      <c r="B6" s="4"/>
      <c r="C6" s="4"/>
      <c r="D6" s="4"/>
      <c r="E6" s="4"/>
    </row>
    <row r="7" spans="1:6" x14ac:dyDescent="0.25">
      <c r="A7" s="189" t="s">
        <v>0</v>
      </c>
      <c r="B7" s="190"/>
      <c r="C7" s="190"/>
      <c r="D7" s="190"/>
      <c r="E7" s="190"/>
      <c r="F7" s="190"/>
    </row>
    <row r="8" spans="1:6" ht="15" customHeight="1" x14ac:dyDescent="0.25">
      <c r="A8" s="193" t="s">
        <v>2</v>
      </c>
      <c r="B8" s="194" t="s">
        <v>3</v>
      </c>
      <c r="C8" s="194" t="s">
        <v>4</v>
      </c>
      <c r="D8" s="186" t="s">
        <v>204</v>
      </c>
      <c r="E8" s="186" t="s">
        <v>205</v>
      </c>
      <c r="F8" s="181" t="s">
        <v>206</v>
      </c>
    </row>
    <row r="9" spans="1:6" ht="25.5" customHeight="1" x14ac:dyDescent="0.25">
      <c r="A9" s="193"/>
      <c r="B9" s="194"/>
      <c r="C9" s="194"/>
      <c r="D9" s="187"/>
      <c r="E9" s="187"/>
      <c r="F9" s="181"/>
    </row>
    <row r="10" spans="1:6" x14ac:dyDescent="0.25">
      <c r="A10" s="53">
        <v>1</v>
      </c>
      <c r="B10" s="54">
        <v>2</v>
      </c>
      <c r="C10" s="54">
        <v>3</v>
      </c>
      <c r="D10" s="109" t="s">
        <v>60</v>
      </c>
      <c r="E10" s="109" t="s">
        <v>66</v>
      </c>
      <c r="F10" s="53">
        <v>6</v>
      </c>
    </row>
    <row r="11" spans="1:6" x14ac:dyDescent="0.25">
      <c r="A11" s="65" t="s">
        <v>10</v>
      </c>
      <c r="B11" s="66" t="s">
        <v>44</v>
      </c>
      <c r="C11" s="67" t="s">
        <v>45</v>
      </c>
      <c r="D11" s="68">
        <f>D12+D13+D16+D17+D15+D14</f>
        <v>31544</v>
      </c>
      <c r="E11" s="68">
        <f>F11-D11</f>
        <v>565</v>
      </c>
      <c r="F11" s="68">
        <f>F12+F13+F16+F17+F15+F14</f>
        <v>32109</v>
      </c>
    </row>
    <row r="12" spans="1:6" ht="24" x14ac:dyDescent="0.25">
      <c r="A12" s="65" t="s">
        <v>11</v>
      </c>
      <c r="B12" s="66" t="s">
        <v>44</v>
      </c>
      <c r="C12" s="67" t="s">
        <v>47</v>
      </c>
      <c r="D12" s="68">
        <f>1773+9.7</f>
        <v>1782.7</v>
      </c>
      <c r="E12" s="68">
        <f t="shared" ref="E12:E38" si="0">F12-D12</f>
        <v>0</v>
      </c>
      <c r="F12" s="68">
        <f>1773+9.7</f>
        <v>1782.7</v>
      </c>
    </row>
    <row r="13" spans="1:6" ht="36" x14ac:dyDescent="0.25">
      <c r="A13" s="65" t="s">
        <v>12</v>
      </c>
      <c r="B13" s="66" t="s">
        <v>44</v>
      </c>
      <c r="C13" s="67" t="s">
        <v>49</v>
      </c>
      <c r="D13" s="68">
        <v>18366.099999999999</v>
      </c>
      <c r="E13" s="68">
        <f t="shared" si="0"/>
        <v>-1</v>
      </c>
      <c r="F13" s="68">
        <v>18365.099999999999</v>
      </c>
    </row>
    <row r="14" spans="1:6" ht="24" x14ac:dyDescent="0.25">
      <c r="A14" s="65" t="s">
        <v>138</v>
      </c>
      <c r="B14" s="66" t="s">
        <v>44</v>
      </c>
      <c r="C14" s="67" t="s">
        <v>122</v>
      </c>
      <c r="D14" s="68">
        <v>19.899999999999999</v>
      </c>
      <c r="E14" s="68">
        <f t="shared" si="0"/>
        <v>0</v>
      </c>
      <c r="F14" s="68">
        <v>19.899999999999999</v>
      </c>
    </row>
    <row r="15" spans="1:6" x14ac:dyDescent="0.25">
      <c r="A15" s="65" t="s">
        <v>85</v>
      </c>
      <c r="B15" s="66" t="s">
        <v>44</v>
      </c>
      <c r="C15" s="67" t="s">
        <v>53</v>
      </c>
      <c r="D15" s="68">
        <v>0</v>
      </c>
      <c r="E15" s="68">
        <f t="shared" si="0"/>
        <v>0</v>
      </c>
      <c r="F15" s="68">
        <v>0</v>
      </c>
    </row>
    <row r="16" spans="1:6" x14ac:dyDescent="0.25">
      <c r="A16" s="65" t="s">
        <v>14</v>
      </c>
      <c r="B16" s="66" t="s">
        <v>44</v>
      </c>
      <c r="C16" s="67">
        <v>11</v>
      </c>
      <c r="D16" s="68">
        <v>312</v>
      </c>
      <c r="E16" s="68">
        <f t="shared" si="0"/>
        <v>0</v>
      </c>
      <c r="F16" s="68">
        <v>312</v>
      </c>
    </row>
    <row r="17" spans="1:6" x14ac:dyDescent="0.25">
      <c r="A17" s="65" t="s">
        <v>16</v>
      </c>
      <c r="B17" s="66" t="s">
        <v>44</v>
      </c>
      <c r="C17" s="67">
        <v>13</v>
      </c>
      <c r="D17" s="68">
        <v>11063.3</v>
      </c>
      <c r="E17" s="68">
        <f t="shared" si="0"/>
        <v>566</v>
      </c>
      <c r="F17" s="68">
        <f>11069.3+560</f>
        <v>11629.3</v>
      </c>
    </row>
    <row r="18" spans="1:6" x14ac:dyDescent="0.25">
      <c r="A18" s="65" t="s">
        <v>20</v>
      </c>
      <c r="B18" s="66" t="s">
        <v>47</v>
      </c>
      <c r="C18" s="67" t="s">
        <v>45</v>
      </c>
      <c r="D18" s="68">
        <f>D19</f>
        <v>779</v>
      </c>
      <c r="E18" s="68">
        <f t="shared" si="0"/>
        <v>0</v>
      </c>
      <c r="F18" s="68">
        <f>F19</f>
        <v>779</v>
      </c>
    </row>
    <row r="19" spans="1:6" x14ac:dyDescent="0.25">
      <c r="A19" s="65" t="s">
        <v>21</v>
      </c>
      <c r="B19" s="66" t="s">
        <v>47</v>
      </c>
      <c r="C19" s="67" t="s">
        <v>51</v>
      </c>
      <c r="D19" s="68">
        <v>779</v>
      </c>
      <c r="E19" s="68">
        <f t="shared" si="0"/>
        <v>0</v>
      </c>
      <c r="F19" s="68">
        <v>779</v>
      </c>
    </row>
    <row r="20" spans="1:6" x14ac:dyDescent="0.25">
      <c r="A20" s="65" t="s">
        <v>23</v>
      </c>
      <c r="B20" s="66" t="s">
        <v>51</v>
      </c>
      <c r="C20" s="67" t="s">
        <v>45</v>
      </c>
      <c r="D20" s="68">
        <f>D21+D22</f>
        <v>1306.3</v>
      </c>
      <c r="E20" s="68">
        <f t="shared" si="0"/>
        <v>100</v>
      </c>
      <c r="F20" s="68">
        <f>F21+F22</f>
        <v>1406.3</v>
      </c>
    </row>
    <row r="21" spans="1:6" x14ac:dyDescent="0.25">
      <c r="A21" s="65" t="s">
        <v>129</v>
      </c>
      <c r="B21" s="66" t="s">
        <v>51</v>
      </c>
      <c r="C21" s="67" t="s">
        <v>49</v>
      </c>
      <c r="D21" s="68">
        <v>102</v>
      </c>
      <c r="E21" s="68">
        <f t="shared" si="0"/>
        <v>0</v>
      </c>
      <c r="F21" s="68">
        <v>102</v>
      </c>
    </row>
    <row r="22" spans="1:6" ht="24" x14ac:dyDescent="0.25">
      <c r="A22" s="69" t="s">
        <v>193</v>
      </c>
      <c r="B22" s="66" t="s">
        <v>51</v>
      </c>
      <c r="C22" s="67" t="s">
        <v>52</v>
      </c>
      <c r="D22" s="68">
        <f>1215.7-11.4</f>
        <v>1204.3</v>
      </c>
      <c r="E22" s="68">
        <f t="shared" si="0"/>
        <v>100</v>
      </c>
      <c r="F22" s="68">
        <f>1215.7-11.4+100</f>
        <v>1304.3</v>
      </c>
    </row>
    <row r="23" spans="1:6" x14ac:dyDescent="0.25">
      <c r="A23" s="65" t="s">
        <v>25</v>
      </c>
      <c r="B23" s="66" t="s">
        <v>49</v>
      </c>
      <c r="C23" s="67" t="s">
        <v>45</v>
      </c>
      <c r="D23" s="68">
        <f>D24+D25+D26+D27</f>
        <v>14281.5</v>
      </c>
      <c r="E23" s="68">
        <f t="shared" si="0"/>
        <v>-43</v>
      </c>
      <c r="F23" s="68">
        <f>F24+F25+F26+F27</f>
        <v>14238.5</v>
      </c>
    </row>
    <row r="24" spans="1:6" x14ac:dyDescent="0.25">
      <c r="A24" s="69" t="s">
        <v>26</v>
      </c>
      <c r="B24" s="66" t="s">
        <v>49</v>
      </c>
      <c r="C24" s="67" t="s">
        <v>44</v>
      </c>
      <c r="D24" s="68">
        <f>4222.3+598.5</f>
        <v>4820.8</v>
      </c>
      <c r="E24" s="68">
        <f t="shared" si="0"/>
        <v>-43</v>
      </c>
      <c r="F24" s="68">
        <f>4222.3+598.5-43</f>
        <v>4777.8</v>
      </c>
    </row>
    <row r="25" spans="1:6" x14ac:dyDescent="0.25">
      <c r="A25" s="65" t="s">
        <v>192</v>
      </c>
      <c r="B25" s="66" t="s">
        <v>49</v>
      </c>
      <c r="C25" s="67" t="s">
        <v>52</v>
      </c>
      <c r="D25" s="68">
        <v>8959</v>
      </c>
      <c r="E25" s="68">
        <f t="shared" si="0"/>
        <v>0</v>
      </c>
      <c r="F25" s="68">
        <v>8959</v>
      </c>
    </row>
    <row r="26" spans="1:6" x14ac:dyDescent="0.25">
      <c r="A26" s="65" t="s">
        <v>29</v>
      </c>
      <c r="B26" s="66" t="s">
        <v>49</v>
      </c>
      <c r="C26" s="67">
        <v>10</v>
      </c>
      <c r="D26" s="68">
        <v>222.7</v>
      </c>
      <c r="E26" s="68">
        <f t="shared" si="0"/>
        <v>0</v>
      </c>
      <c r="F26" s="68">
        <v>222.7</v>
      </c>
    </row>
    <row r="27" spans="1:6" x14ac:dyDescent="0.25">
      <c r="A27" s="65" t="s">
        <v>169</v>
      </c>
      <c r="B27" s="66" t="s">
        <v>49</v>
      </c>
      <c r="C27" s="67" t="s">
        <v>167</v>
      </c>
      <c r="D27" s="68">
        <v>279</v>
      </c>
      <c r="E27" s="68">
        <f t="shared" si="0"/>
        <v>0</v>
      </c>
      <c r="F27" s="68">
        <v>279</v>
      </c>
    </row>
    <row r="28" spans="1:6" x14ac:dyDescent="0.25">
      <c r="A28" s="65" t="s">
        <v>31</v>
      </c>
      <c r="B28" s="66" t="s">
        <v>54</v>
      </c>
      <c r="C28" s="67" t="s">
        <v>45</v>
      </c>
      <c r="D28" s="68">
        <f>D29+D30+D31</f>
        <v>13528.4</v>
      </c>
      <c r="E28" s="68">
        <f t="shared" si="0"/>
        <v>-169</v>
      </c>
      <c r="F28" s="68">
        <f>F29+F30+F31</f>
        <v>13359.4</v>
      </c>
    </row>
    <row r="29" spans="1:6" x14ac:dyDescent="0.25">
      <c r="A29" s="65" t="s">
        <v>32</v>
      </c>
      <c r="B29" s="66" t="s">
        <v>54</v>
      </c>
      <c r="C29" s="67" t="s">
        <v>44</v>
      </c>
      <c r="D29" s="68">
        <v>2363.1999999999998</v>
      </c>
      <c r="E29" s="68">
        <f t="shared" si="0"/>
        <v>0</v>
      </c>
      <c r="F29" s="68">
        <v>2363.1999999999998</v>
      </c>
    </row>
    <row r="30" spans="1:6" x14ac:dyDescent="0.25">
      <c r="A30" s="65" t="s">
        <v>34</v>
      </c>
      <c r="B30" s="66" t="s">
        <v>54</v>
      </c>
      <c r="C30" s="67" t="s">
        <v>47</v>
      </c>
      <c r="D30" s="68">
        <v>9104.1</v>
      </c>
      <c r="E30" s="68">
        <f t="shared" si="0"/>
        <v>0</v>
      </c>
      <c r="F30" s="68">
        <v>9104.1</v>
      </c>
    </row>
    <row r="31" spans="1:6" x14ac:dyDescent="0.25">
      <c r="A31" s="65" t="s">
        <v>35</v>
      </c>
      <c r="B31" s="66" t="s">
        <v>54</v>
      </c>
      <c r="C31" s="67" t="s">
        <v>51</v>
      </c>
      <c r="D31" s="68">
        <f>2045.3+4.4+11.4</f>
        <v>2061.1</v>
      </c>
      <c r="E31" s="68">
        <f t="shared" si="0"/>
        <v>-169</v>
      </c>
      <c r="F31" s="68">
        <f>1992.1-100</f>
        <v>1892.1</v>
      </c>
    </row>
    <row r="32" spans="1:6" x14ac:dyDescent="0.25">
      <c r="A32" s="19" t="s">
        <v>179</v>
      </c>
      <c r="B32" s="66" t="s">
        <v>55</v>
      </c>
      <c r="C32" s="67" t="s">
        <v>45</v>
      </c>
      <c r="D32" s="68">
        <f>D33</f>
        <v>45.6</v>
      </c>
      <c r="E32" s="68">
        <f t="shared" si="0"/>
        <v>89.700000000000017</v>
      </c>
      <c r="F32" s="68">
        <f>F33</f>
        <v>135.30000000000001</v>
      </c>
    </row>
    <row r="33" spans="1:6" x14ac:dyDescent="0.25">
      <c r="A33" s="19" t="s">
        <v>180</v>
      </c>
      <c r="B33" s="66" t="s">
        <v>55</v>
      </c>
      <c r="C33" s="67" t="s">
        <v>44</v>
      </c>
      <c r="D33" s="68">
        <f>50-4.4</f>
        <v>45.6</v>
      </c>
      <c r="E33" s="68">
        <f t="shared" si="0"/>
        <v>89.700000000000017</v>
      </c>
      <c r="F33" s="68">
        <v>135.30000000000001</v>
      </c>
    </row>
    <row r="34" spans="1:6" x14ac:dyDescent="0.25">
      <c r="A34" s="65" t="s">
        <v>36</v>
      </c>
      <c r="B34" s="66">
        <v>10</v>
      </c>
      <c r="C34" s="67" t="s">
        <v>45</v>
      </c>
      <c r="D34" s="68">
        <f>D35</f>
        <v>180</v>
      </c>
      <c r="E34" s="68">
        <f t="shared" si="0"/>
        <v>0</v>
      </c>
      <c r="F34" s="68">
        <f>F35</f>
        <v>180</v>
      </c>
    </row>
    <row r="35" spans="1:6" x14ac:dyDescent="0.25">
      <c r="A35" s="65" t="s">
        <v>37</v>
      </c>
      <c r="B35" s="66">
        <v>10</v>
      </c>
      <c r="C35" s="67" t="s">
        <v>44</v>
      </c>
      <c r="D35" s="68">
        <v>180</v>
      </c>
      <c r="E35" s="68">
        <f t="shared" si="0"/>
        <v>0</v>
      </c>
      <c r="F35" s="68">
        <v>180</v>
      </c>
    </row>
    <row r="36" spans="1:6" x14ac:dyDescent="0.25">
      <c r="A36" s="74" t="s">
        <v>185</v>
      </c>
      <c r="B36" s="66" t="s">
        <v>87</v>
      </c>
      <c r="C36" s="67" t="s">
        <v>45</v>
      </c>
      <c r="D36" s="68">
        <f>D37</f>
        <v>60</v>
      </c>
      <c r="E36" s="68">
        <f t="shared" si="0"/>
        <v>-25.700000000000003</v>
      </c>
      <c r="F36" s="68">
        <f>F37</f>
        <v>34.299999999999997</v>
      </c>
    </row>
    <row r="37" spans="1:6" x14ac:dyDescent="0.25">
      <c r="A37" s="74" t="s">
        <v>186</v>
      </c>
      <c r="B37" s="66" t="s">
        <v>87</v>
      </c>
      <c r="C37" s="67" t="s">
        <v>44</v>
      </c>
      <c r="D37" s="68">
        <v>60</v>
      </c>
      <c r="E37" s="68">
        <f t="shared" si="0"/>
        <v>-25.700000000000003</v>
      </c>
      <c r="F37" s="68">
        <v>34.299999999999997</v>
      </c>
    </row>
    <row r="38" spans="1:6" x14ac:dyDescent="0.25">
      <c r="A38" s="70" t="s">
        <v>41</v>
      </c>
      <c r="B38" s="67"/>
      <c r="C38" s="67"/>
      <c r="D38" s="71">
        <f>D11+D18+D20+D23+D28+D34+D32+D36</f>
        <v>61724.800000000003</v>
      </c>
      <c r="E38" s="71">
        <f t="shared" si="0"/>
        <v>517.00000000000728</v>
      </c>
      <c r="F38" s="71">
        <f>F11+F18+F20+F23+F28+F34+F32+F36</f>
        <v>62241.80000000001</v>
      </c>
    </row>
  </sheetData>
  <mergeCells count="11">
    <mergeCell ref="C1:F1"/>
    <mergeCell ref="C2:F4"/>
    <mergeCell ref="A2:A4"/>
    <mergeCell ref="A5:F5"/>
    <mergeCell ref="A7:F7"/>
    <mergeCell ref="A8:A9"/>
    <mergeCell ref="B8:B9"/>
    <mergeCell ref="C8:C9"/>
    <mergeCell ref="F8:F9"/>
    <mergeCell ref="D8:D9"/>
    <mergeCell ref="E8:E9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topLeftCell="A103" workbookViewId="0">
      <selection activeCell="M101" sqref="M101"/>
    </sheetView>
  </sheetViews>
  <sheetFormatPr defaultRowHeight="15" x14ac:dyDescent="0.25"/>
  <cols>
    <col min="1" max="1" width="45.85546875" customWidth="1"/>
    <col min="2" max="2" width="6" customWidth="1"/>
    <col min="3" max="3" width="3.5703125" customWidth="1"/>
    <col min="4" max="4" width="6.140625" customWidth="1"/>
    <col min="5" max="5" width="5.85546875" customWidth="1"/>
    <col min="6" max="6" width="5.140625" customWidth="1"/>
    <col min="7" max="7" width="5" customWidth="1"/>
    <col min="8" max="8" width="7.42578125" customWidth="1"/>
    <col min="9" max="9" width="6.5703125" customWidth="1"/>
  </cols>
  <sheetData>
    <row r="1" spans="1:14" x14ac:dyDescent="0.25">
      <c r="C1" s="4"/>
      <c r="L1" s="188" t="s">
        <v>221</v>
      </c>
      <c r="M1" s="188"/>
      <c r="N1" s="188"/>
    </row>
    <row r="2" spans="1:14" ht="15.75" x14ac:dyDescent="0.25">
      <c r="A2" s="175"/>
      <c r="B2" s="142"/>
      <c r="C2" s="8"/>
      <c r="D2" s="3" t="s">
        <v>42</v>
      </c>
      <c r="E2" s="4"/>
      <c r="F2" s="4"/>
      <c r="G2" s="176" t="s">
        <v>203</v>
      </c>
      <c r="H2" s="176"/>
      <c r="I2" s="176"/>
      <c r="J2" s="176"/>
      <c r="K2" s="176"/>
      <c r="L2" s="176"/>
      <c r="M2" s="177"/>
      <c r="N2" s="177"/>
    </row>
    <row r="3" spans="1:14" ht="15.75" x14ac:dyDescent="0.25">
      <c r="A3" s="175"/>
      <c r="B3" s="142"/>
      <c r="C3" s="8"/>
      <c r="D3" s="5"/>
      <c r="E3" s="4"/>
      <c r="F3" s="4"/>
      <c r="G3" s="176"/>
      <c r="H3" s="176"/>
      <c r="I3" s="176"/>
      <c r="J3" s="176"/>
      <c r="K3" s="176"/>
      <c r="L3" s="176"/>
      <c r="M3" s="177"/>
      <c r="N3" s="177"/>
    </row>
    <row r="4" spans="1:14" ht="15.75" x14ac:dyDescent="0.25">
      <c r="A4" s="175"/>
      <c r="B4" s="142"/>
      <c r="C4" s="8"/>
      <c r="D4" s="5" t="s">
        <v>43</v>
      </c>
      <c r="E4" s="4"/>
      <c r="F4" s="4"/>
      <c r="G4" s="176"/>
      <c r="H4" s="176"/>
      <c r="I4" s="176"/>
      <c r="J4" s="176"/>
      <c r="K4" s="176"/>
      <c r="L4" s="176"/>
      <c r="M4" s="177"/>
      <c r="N4" s="177"/>
    </row>
    <row r="5" spans="1:14" ht="15.75" x14ac:dyDescent="0.25">
      <c r="A5" s="170" t="s">
        <v>145</v>
      </c>
      <c r="B5" s="170"/>
      <c r="C5" s="170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5.75" x14ac:dyDescent="0.25">
      <c r="A6" s="10"/>
      <c r="B6" s="10"/>
      <c r="C6" s="9"/>
      <c r="D6" s="4"/>
      <c r="E6" s="4"/>
      <c r="F6" s="4"/>
      <c r="G6" s="4"/>
      <c r="H6" s="4"/>
      <c r="I6" s="4"/>
      <c r="J6" s="4"/>
      <c r="K6" s="4"/>
      <c r="L6" s="4"/>
    </row>
    <row r="7" spans="1:14" x14ac:dyDescent="0.25">
      <c r="A7" s="189" t="s">
        <v>0</v>
      </c>
      <c r="B7" s="189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77"/>
      <c r="N7" s="177"/>
    </row>
    <row r="8" spans="1:14" x14ac:dyDescent="0.25">
      <c r="A8" s="180" t="s">
        <v>2</v>
      </c>
      <c r="B8" s="194" t="s">
        <v>68</v>
      </c>
      <c r="C8" s="182" t="s">
        <v>3</v>
      </c>
      <c r="D8" s="182" t="s">
        <v>4</v>
      </c>
      <c r="E8" s="183" t="s">
        <v>5</v>
      </c>
      <c r="F8" s="183"/>
      <c r="G8" s="183"/>
      <c r="H8" s="183"/>
      <c r="I8" s="184" t="s">
        <v>6</v>
      </c>
      <c r="J8" s="186" t="s">
        <v>204</v>
      </c>
      <c r="K8" s="193" t="s">
        <v>71</v>
      </c>
      <c r="L8" s="186" t="s">
        <v>205</v>
      </c>
      <c r="M8" s="181" t="s">
        <v>206</v>
      </c>
      <c r="N8" s="193" t="s">
        <v>71</v>
      </c>
    </row>
    <row r="9" spans="1:14" ht="21" customHeight="1" x14ac:dyDescent="0.25">
      <c r="A9" s="180"/>
      <c r="B9" s="196"/>
      <c r="C9" s="182"/>
      <c r="D9" s="182"/>
      <c r="E9" s="143" t="s">
        <v>7</v>
      </c>
      <c r="F9" s="143" t="s">
        <v>8</v>
      </c>
      <c r="G9" s="143" t="s">
        <v>126</v>
      </c>
      <c r="H9" s="143" t="s">
        <v>9</v>
      </c>
      <c r="I9" s="185"/>
      <c r="J9" s="187"/>
      <c r="K9" s="195"/>
      <c r="L9" s="187"/>
      <c r="M9" s="181"/>
      <c r="N9" s="195"/>
    </row>
    <row r="10" spans="1:14" x14ac:dyDescent="0.25">
      <c r="A10" s="42">
        <v>1</v>
      </c>
      <c r="B10" s="42"/>
      <c r="C10" s="42">
        <v>2</v>
      </c>
      <c r="D10" s="42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 t="s">
        <v>131</v>
      </c>
      <c r="K10" s="15" t="s">
        <v>94</v>
      </c>
      <c r="L10" s="15" t="s">
        <v>87</v>
      </c>
      <c r="M10" s="15" t="s">
        <v>167</v>
      </c>
      <c r="N10" s="61" t="s">
        <v>56</v>
      </c>
    </row>
    <row r="11" spans="1:14" x14ac:dyDescent="0.25">
      <c r="A11" s="62" t="s">
        <v>132</v>
      </c>
      <c r="B11" s="77">
        <v>650</v>
      </c>
      <c r="C11" s="44" t="s">
        <v>45</v>
      </c>
      <c r="D11" s="44" t="s">
        <v>45</v>
      </c>
      <c r="E11" s="64" t="s">
        <v>45</v>
      </c>
      <c r="F11" s="63" t="s">
        <v>48</v>
      </c>
      <c r="G11" s="63" t="s">
        <v>45</v>
      </c>
      <c r="H11" s="63" t="s">
        <v>76</v>
      </c>
      <c r="I11" s="63" t="s">
        <v>46</v>
      </c>
      <c r="J11" s="20">
        <f>J12+J47+J51+J59+J77+J105+J109+J113</f>
        <v>61724.800000000003</v>
      </c>
      <c r="K11" s="20">
        <f>K12+K47+K51+K59+K77+K105+K109+K113</f>
        <v>881</v>
      </c>
      <c r="L11" s="111">
        <f>M11-J11</f>
        <v>517.00000000000728</v>
      </c>
      <c r="M11" s="20">
        <f>M12+M47+M51+M59+M77+M105+M109+M113</f>
        <v>62241.80000000001</v>
      </c>
      <c r="N11" s="20">
        <f>N12+N47+N51+N59+N77+N105+N109+N113</f>
        <v>881</v>
      </c>
    </row>
    <row r="12" spans="1:14" x14ac:dyDescent="0.25">
      <c r="A12" s="43" t="s">
        <v>10</v>
      </c>
      <c r="B12" s="43">
        <v>650</v>
      </c>
      <c r="C12" s="44" t="s">
        <v>44</v>
      </c>
      <c r="D12" s="44" t="s">
        <v>45</v>
      </c>
      <c r="E12" s="44" t="s">
        <v>45</v>
      </c>
      <c r="F12" s="44" t="s">
        <v>48</v>
      </c>
      <c r="G12" s="44" t="s">
        <v>45</v>
      </c>
      <c r="H12" s="44" t="s">
        <v>76</v>
      </c>
      <c r="I12" s="44" t="s">
        <v>46</v>
      </c>
      <c r="J12" s="20">
        <f>J13+J16+J21+J26+J29+J32</f>
        <v>31544</v>
      </c>
      <c r="K12" s="20"/>
      <c r="L12" s="111">
        <f t="shared" ref="L12:L76" si="0">M12-J12</f>
        <v>565</v>
      </c>
      <c r="M12" s="20">
        <f>M13+M16+M21+M26+M29+M32</f>
        <v>32109</v>
      </c>
      <c r="N12" s="20"/>
    </row>
    <row r="13" spans="1:14" ht="39" x14ac:dyDescent="0.25">
      <c r="A13" s="45" t="s">
        <v>11</v>
      </c>
      <c r="B13" s="45">
        <v>650</v>
      </c>
      <c r="C13" s="16" t="s">
        <v>44</v>
      </c>
      <c r="D13" s="16" t="s">
        <v>47</v>
      </c>
      <c r="E13" s="16" t="s">
        <v>45</v>
      </c>
      <c r="F13" s="16" t="s">
        <v>48</v>
      </c>
      <c r="G13" s="16" t="s">
        <v>45</v>
      </c>
      <c r="H13" s="16" t="s">
        <v>76</v>
      </c>
      <c r="I13" s="16" t="s">
        <v>46</v>
      </c>
      <c r="J13" s="12">
        <f>J14</f>
        <v>1782.7</v>
      </c>
      <c r="K13" s="12"/>
      <c r="L13" s="112">
        <f t="shared" si="0"/>
        <v>0</v>
      </c>
      <c r="M13" s="12">
        <f>M14</f>
        <v>1782.7</v>
      </c>
      <c r="N13" s="12"/>
    </row>
    <row r="14" spans="1:14" x14ac:dyDescent="0.25">
      <c r="A14" s="47" t="s">
        <v>78</v>
      </c>
      <c r="B14" s="55">
        <v>650</v>
      </c>
      <c r="C14" s="14" t="s">
        <v>44</v>
      </c>
      <c r="D14" s="14" t="s">
        <v>47</v>
      </c>
      <c r="E14" s="14" t="s">
        <v>146</v>
      </c>
      <c r="F14" s="14" t="s">
        <v>50</v>
      </c>
      <c r="G14" s="14" t="s">
        <v>49</v>
      </c>
      <c r="H14" s="14" t="s">
        <v>79</v>
      </c>
      <c r="I14" s="14" t="s">
        <v>46</v>
      </c>
      <c r="J14" s="13">
        <f>J15</f>
        <v>1782.7</v>
      </c>
      <c r="K14" s="13"/>
      <c r="L14" s="113">
        <f t="shared" si="0"/>
        <v>0</v>
      </c>
      <c r="M14" s="13">
        <f>M15</f>
        <v>1782.7</v>
      </c>
      <c r="N14" s="13"/>
    </row>
    <row r="15" spans="1:14" ht="25.5" x14ac:dyDescent="0.25">
      <c r="A15" s="47" t="s">
        <v>80</v>
      </c>
      <c r="B15" s="55">
        <v>650</v>
      </c>
      <c r="C15" s="14" t="s">
        <v>44</v>
      </c>
      <c r="D15" s="14" t="s">
        <v>47</v>
      </c>
      <c r="E15" s="14" t="s">
        <v>146</v>
      </c>
      <c r="F15" s="14" t="s">
        <v>50</v>
      </c>
      <c r="G15" s="14" t="s">
        <v>49</v>
      </c>
      <c r="H15" s="14" t="s">
        <v>79</v>
      </c>
      <c r="I15" s="14" t="s">
        <v>81</v>
      </c>
      <c r="J15" s="13">
        <f>1773+9.7</f>
        <v>1782.7</v>
      </c>
      <c r="K15" s="13"/>
      <c r="L15" s="113">
        <f t="shared" si="0"/>
        <v>0</v>
      </c>
      <c r="M15" s="13">
        <f>1773+9.7</f>
        <v>1782.7</v>
      </c>
      <c r="N15" s="13"/>
    </row>
    <row r="16" spans="1:14" ht="51.75" x14ac:dyDescent="0.25">
      <c r="A16" s="49" t="s">
        <v>12</v>
      </c>
      <c r="B16" s="56">
        <v>650</v>
      </c>
      <c r="C16" s="16" t="s">
        <v>44</v>
      </c>
      <c r="D16" s="16" t="s">
        <v>49</v>
      </c>
      <c r="E16" s="16" t="s">
        <v>45</v>
      </c>
      <c r="F16" s="16" t="s">
        <v>48</v>
      </c>
      <c r="G16" s="16" t="s">
        <v>45</v>
      </c>
      <c r="H16" s="16" t="s">
        <v>76</v>
      </c>
      <c r="I16" s="16" t="s">
        <v>46</v>
      </c>
      <c r="J16" s="12">
        <f>J17</f>
        <v>18366.099999999999</v>
      </c>
      <c r="K16" s="13"/>
      <c r="L16" s="112">
        <f t="shared" si="0"/>
        <v>-1</v>
      </c>
      <c r="M16" s="12">
        <f>M17</f>
        <v>18365.099999999999</v>
      </c>
      <c r="N16" s="13"/>
    </row>
    <row r="17" spans="1:14" ht="26.25" x14ac:dyDescent="0.25">
      <c r="A17" s="48" t="s">
        <v>82</v>
      </c>
      <c r="B17" s="73">
        <v>650</v>
      </c>
      <c r="C17" s="14" t="s">
        <v>44</v>
      </c>
      <c r="D17" s="14" t="s">
        <v>49</v>
      </c>
      <c r="E17" s="14" t="s">
        <v>146</v>
      </c>
      <c r="F17" s="14" t="s">
        <v>50</v>
      </c>
      <c r="G17" s="14" t="s">
        <v>44</v>
      </c>
      <c r="H17" s="14" t="s">
        <v>83</v>
      </c>
      <c r="I17" s="14" t="s">
        <v>46</v>
      </c>
      <c r="J17" s="13">
        <f>J18+J19+J20</f>
        <v>18366.099999999999</v>
      </c>
      <c r="K17" s="12"/>
      <c r="L17" s="113">
        <f t="shared" si="0"/>
        <v>-1</v>
      </c>
      <c r="M17" s="13">
        <f>M18+M19+M20</f>
        <v>18365.099999999999</v>
      </c>
      <c r="N17" s="12"/>
    </row>
    <row r="18" spans="1:14" ht="25.5" x14ac:dyDescent="0.25">
      <c r="A18" s="47" t="s">
        <v>80</v>
      </c>
      <c r="B18" s="55">
        <v>650</v>
      </c>
      <c r="C18" s="14" t="s">
        <v>44</v>
      </c>
      <c r="D18" s="14" t="s">
        <v>49</v>
      </c>
      <c r="E18" s="14" t="s">
        <v>146</v>
      </c>
      <c r="F18" s="14" t="s">
        <v>50</v>
      </c>
      <c r="G18" s="14" t="s">
        <v>44</v>
      </c>
      <c r="H18" s="14" t="s">
        <v>83</v>
      </c>
      <c r="I18" s="14" t="s">
        <v>81</v>
      </c>
      <c r="J18" s="13">
        <v>18190.099999999999</v>
      </c>
      <c r="K18" s="13"/>
      <c r="L18" s="113">
        <f t="shared" si="0"/>
        <v>0</v>
      </c>
      <c r="M18" s="13">
        <v>18190.099999999999</v>
      </c>
      <c r="N18" s="13"/>
    </row>
    <row r="19" spans="1:14" ht="26.25" x14ac:dyDescent="0.25">
      <c r="A19" s="19" t="s">
        <v>73</v>
      </c>
      <c r="B19" s="55">
        <v>650</v>
      </c>
      <c r="C19" s="14" t="s">
        <v>44</v>
      </c>
      <c r="D19" s="14" t="s">
        <v>49</v>
      </c>
      <c r="E19" s="14" t="s">
        <v>146</v>
      </c>
      <c r="F19" s="14" t="s">
        <v>50</v>
      </c>
      <c r="G19" s="14" t="s">
        <v>44</v>
      </c>
      <c r="H19" s="14" t="s">
        <v>83</v>
      </c>
      <c r="I19" s="14" t="s">
        <v>59</v>
      </c>
      <c r="J19" s="13">
        <f>186.2-16</f>
        <v>170.2</v>
      </c>
      <c r="K19" s="13"/>
      <c r="L19" s="113">
        <f t="shared" si="0"/>
        <v>-4.5999999999999943</v>
      </c>
      <c r="M19" s="13">
        <v>165.6</v>
      </c>
      <c r="N19" s="13"/>
    </row>
    <row r="20" spans="1:14" x14ac:dyDescent="0.25">
      <c r="A20" s="19" t="s">
        <v>69</v>
      </c>
      <c r="B20" s="73">
        <v>650</v>
      </c>
      <c r="C20" s="14" t="s">
        <v>44</v>
      </c>
      <c r="D20" s="14" t="s">
        <v>49</v>
      </c>
      <c r="E20" s="14" t="s">
        <v>146</v>
      </c>
      <c r="F20" s="14" t="s">
        <v>50</v>
      </c>
      <c r="G20" s="14" t="s">
        <v>44</v>
      </c>
      <c r="H20" s="14" t="s">
        <v>83</v>
      </c>
      <c r="I20" s="14" t="s">
        <v>84</v>
      </c>
      <c r="J20" s="13">
        <v>5.8</v>
      </c>
      <c r="K20" s="12"/>
      <c r="L20" s="113">
        <f t="shared" si="0"/>
        <v>3.6000000000000005</v>
      </c>
      <c r="M20" s="13">
        <v>9.4</v>
      </c>
      <c r="N20" s="12"/>
    </row>
    <row r="21" spans="1:14" ht="39" x14ac:dyDescent="0.25">
      <c r="A21" s="21" t="s">
        <v>138</v>
      </c>
      <c r="B21" s="96">
        <v>650</v>
      </c>
      <c r="C21" s="16" t="s">
        <v>44</v>
      </c>
      <c r="D21" s="16" t="s">
        <v>122</v>
      </c>
      <c r="E21" s="16" t="s">
        <v>45</v>
      </c>
      <c r="F21" s="16" t="s">
        <v>48</v>
      </c>
      <c r="G21" s="16" t="s">
        <v>45</v>
      </c>
      <c r="H21" s="16" t="s">
        <v>76</v>
      </c>
      <c r="I21" s="16" t="s">
        <v>46</v>
      </c>
      <c r="J21" s="12">
        <f>J22+J24</f>
        <v>19.899999999999999</v>
      </c>
      <c r="K21" s="13"/>
      <c r="L21" s="112">
        <f t="shared" si="0"/>
        <v>0</v>
      </c>
      <c r="M21" s="12">
        <f>M22+M24</f>
        <v>19.899999999999999</v>
      </c>
      <c r="N21" s="13"/>
    </row>
    <row r="22" spans="1:14" ht="77.25" x14ac:dyDescent="0.25">
      <c r="A22" s="19" t="s">
        <v>140</v>
      </c>
      <c r="B22" s="55">
        <v>650</v>
      </c>
      <c r="C22" s="14" t="s">
        <v>44</v>
      </c>
      <c r="D22" s="14" t="s">
        <v>122</v>
      </c>
      <c r="E22" s="14" t="s">
        <v>88</v>
      </c>
      <c r="F22" s="14" t="s">
        <v>60</v>
      </c>
      <c r="G22" s="14" t="s">
        <v>44</v>
      </c>
      <c r="H22" s="14" t="s">
        <v>139</v>
      </c>
      <c r="I22" s="14" t="s">
        <v>46</v>
      </c>
      <c r="J22" s="13">
        <f>J23</f>
        <v>0.9</v>
      </c>
      <c r="K22" s="13"/>
      <c r="L22" s="113">
        <f t="shared" si="0"/>
        <v>0</v>
      </c>
      <c r="M22" s="13">
        <f>M23</f>
        <v>0.9</v>
      </c>
      <c r="N22" s="13"/>
    </row>
    <row r="23" spans="1:14" x14ac:dyDescent="0.25">
      <c r="A23" s="41" t="s">
        <v>70</v>
      </c>
      <c r="B23" s="57">
        <v>650</v>
      </c>
      <c r="C23" s="14" t="s">
        <v>44</v>
      </c>
      <c r="D23" s="14" t="s">
        <v>122</v>
      </c>
      <c r="E23" s="14" t="s">
        <v>88</v>
      </c>
      <c r="F23" s="14" t="s">
        <v>60</v>
      </c>
      <c r="G23" s="14" t="s">
        <v>44</v>
      </c>
      <c r="H23" s="14" t="s">
        <v>139</v>
      </c>
      <c r="I23" s="14" t="s">
        <v>125</v>
      </c>
      <c r="J23" s="13">
        <v>0.9</v>
      </c>
      <c r="K23" s="13"/>
      <c r="L23" s="113">
        <f t="shared" si="0"/>
        <v>0</v>
      </c>
      <c r="M23" s="13">
        <v>0.9</v>
      </c>
      <c r="N23" s="13"/>
    </row>
    <row r="24" spans="1:14" ht="64.5" x14ac:dyDescent="0.25">
      <c r="A24" s="41" t="s">
        <v>194</v>
      </c>
      <c r="B24" s="57">
        <v>650</v>
      </c>
      <c r="C24" s="14" t="s">
        <v>44</v>
      </c>
      <c r="D24" s="14" t="s">
        <v>122</v>
      </c>
      <c r="E24" s="14" t="s">
        <v>62</v>
      </c>
      <c r="F24" s="14" t="s">
        <v>48</v>
      </c>
      <c r="G24" s="14" t="s">
        <v>47</v>
      </c>
      <c r="H24" s="14" t="s">
        <v>139</v>
      </c>
      <c r="I24" s="14" t="s">
        <v>46</v>
      </c>
      <c r="J24" s="13">
        <f>J25</f>
        <v>19</v>
      </c>
      <c r="K24" s="13"/>
      <c r="L24" s="113">
        <f t="shared" si="0"/>
        <v>0</v>
      </c>
      <c r="M24" s="13">
        <f>M25</f>
        <v>19</v>
      </c>
      <c r="N24" s="13"/>
    </row>
    <row r="25" spans="1:14" x14ac:dyDescent="0.25">
      <c r="A25" s="41" t="s">
        <v>70</v>
      </c>
      <c r="B25" s="57">
        <v>650</v>
      </c>
      <c r="C25" s="14" t="s">
        <v>44</v>
      </c>
      <c r="D25" s="14" t="s">
        <v>122</v>
      </c>
      <c r="E25" s="14" t="s">
        <v>62</v>
      </c>
      <c r="F25" s="14" t="s">
        <v>48</v>
      </c>
      <c r="G25" s="14" t="s">
        <v>47</v>
      </c>
      <c r="H25" s="14" t="s">
        <v>139</v>
      </c>
      <c r="I25" s="14" t="s">
        <v>125</v>
      </c>
      <c r="J25" s="13">
        <v>19</v>
      </c>
      <c r="K25" s="13"/>
      <c r="L25" s="113">
        <f t="shared" si="0"/>
        <v>0</v>
      </c>
      <c r="M25" s="13">
        <v>19</v>
      </c>
      <c r="N25" s="13"/>
    </row>
    <row r="26" spans="1:14" x14ac:dyDescent="0.25">
      <c r="A26" s="36" t="s">
        <v>85</v>
      </c>
      <c r="B26" s="56">
        <v>650</v>
      </c>
      <c r="C26" s="16" t="s">
        <v>44</v>
      </c>
      <c r="D26" s="16" t="s">
        <v>53</v>
      </c>
      <c r="E26" s="16" t="s">
        <v>45</v>
      </c>
      <c r="F26" s="16" t="s">
        <v>48</v>
      </c>
      <c r="G26" s="16" t="s">
        <v>45</v>
      </c>
      <c r="H26" s="16" t="s">
        <v>76</v>
      </c>
      <c r="I26" s="16" t="s">
        <v>46</v>
      </c>
      <c r="J26" s="12">
        <f>J27</f>
        <v>0</v>
      </c>
      <c r="K26" s="13"/>
      <c r="L26" s="112">
        <f t="shared" si="0"/>
        <v>0</v>
      </c>
      <c r="M26" s="12">
        <f>M27</f>
        <v>0</v>
      </c>
      <c r="N26" s="13"/>
    </row>
    <row r="27" spans="1:14" ht="26.25" x14ac:dyDescent="0.25">
      <c r="A27" s="19" t="s">
        <v>136</v>
      </c>
      <c r="B27" s="55">
        <v>650</v>
      </c>
      <c r="C27" s="14" t="s">
        <v>44</v>
      </c>
      <c r="D27" s="14" t="s">
        <v>53</v>
      </c>
      <c r="E27" s="14" t="s">
        <v>62</v>
      </c>
      <c r="F27" s="14" t="s">
        <v>48</v>
      </c>
      <c r="G27" s="14" t="s">
        <v>44</v>
      </c>
      <c r="H27" s="14" t="s">
        <v>86</v>
      </c>
      <c r="I27" s="14" t="s">
        <v>46</v>
      </c>
      <c r="J27" s="13">
        <f>J28</f>
        <v>0</v>
      </c>
      <c r="K27" s="13"/>
      <c r="L27" s="113">
        <f t="shared" si="0"/>
        <v>0</v>
      </c>
      <c r="M27" s="13">
        <f>M28</f>
        <v>0</v>
      </c>
      <c r="N27" s="13"/>
    </row>
    <row r="28" spans="1:14" ht="26.25" x14ac:dyDescent="0.25">
      <c r="A28" s="19" t="s">
        <v>73</v>
      </c>
      <c r="B28" s="55">
        <v>650</v>
      </c>
      <c r="C28" s="14" t="s">
        <v>44</v>
      </c>
      <c r="D28" s="14" t="s">
        <v>53</v>
      </c>
      <c r="E28" s="14" t="s">
        <v>62</v>
      </c>
      <c r="F28" s="14" t="s">
        <v>48</v>
      </c>
      <c r="G28" s="14" t="s">
        <v>44</v>
      </c>
      <c r="H28" s="14" t="s">
        <v>86</v>
      </c>
      <c r="I28" s="14" t="s">
        <v>59</v>
      </c>
      <c r="J28" s="13">
        <v>0</v>
      </c>
      <c r="K28" s="13"/>
      <c r="L28" s="113">
        <f t="shared" si="0"/>
        <v>0</v>
      </c>
      <c r="M28" s="13">
        <v>0</v>
      </c>
      <c r="N28" s="13"/>
    </row>
    <row r="29" spans="1:14" x14ac:dyDescent="0.25">
      <c r="A29" s="33" t="s">
        <v>14</v>
      </c>
      <c r="B29" s="56">
        <v>650</v>
      </c>
      <c r="C29" s="17" t="s">
        <v>44</v>
      </c>
      <c r="D29" s="17" t="s">
        <v>87</v>
      </c>
      <c r="E29" s="17" t="s">
        <v>45</v>
      </c>
      <c r="F29" s="17" t="s">
        <v>48</v>
      </c>
      <c r="G29" s="17" t="s">
        <v>45</v>
      </c>
      <c r="H29" s="17" t="s">
        <v>76</v>
      </c>
      <c r="I29" s="17" t="s">
        <v>46</v>
      </c>
      <c r="J29" s="18">
        <f>J30</f>
        <v>312</v>
      </c>
      <c r="K29" s="13"/>
      <c r="L29" s="114">
        <f t="shared" si="0"/>
        <v>0</v>
      </c>
      <c r="M29" s="18">
        <f>M30</f>
        <v>312</v>
      </c>
      <c r="N29" s="13"/>
    </row>
    <row r="30" spans="1:14" x14ac:dyDescent="0.25">
      <c r="A30" s="19" t="s">
        <v>197</v>
      </c>
      <c r="B30" s="55">
        <v>650</v>
      </c>
      <c r="C30" s="14" t="s">
        <v>44</v>
      </c>
      <c r="D30" s="14" t="s">
        <v>87</v>
      </c>
      <c r="E30" s="14" t="s">
        <v>88</v>
      </c>
      <c r="F30" s="14" t="s">
        <v>66</v>
      </c>
      <c r="G30" s="14" t="s">
        <v>44</v>
      </c>
      <c r="H30" s="14" t="s">
        <v>90</v>
      </c>
      <c r="I30" s="14" t="s">
        <v>46</v>
      </c>
      <c r="J30" s="13">
        <f>J31</f>
        <v>312</v>
      </c>
      <c r="K30" s="13"/>
      <c r="L30" s="113">
        <f t="shared" si="0"/>
        <v>0</v>
      </c>
      <c r="M30" s="13">
        <f>M31</f>
        <v>312</v>
      </c>
      <c r="N30" s="13"/>
    </row>
    <row r="31" spans="1:14" x14ac:dyDescent="0.25">
      <c r="A31" s="19" t="s">
        <v>15</v>
      </c>
      <c r="B31" s="55">
        <v>650</v>
      </c>
      <c r="C31" s="14" t="s">
        <v>44</v>
      </c>
      <c r="D31" s="14" t="s">
        <v>87</v>
      </c>
      <c r="E31" s="14" t="s">
        <v>88</v>
      </c>
      <c r="F31" s="14" t="s">
        <v>66</v>
      </c>
      <c r="G31" s="14" t="s">
        <v>44</v>
      </c>
      <c r="H31" s="14" t="s">
        <v>90</v>
      </c>
      <c r="I31" s="14" t="s">
        <v>64</v>
      </c>
      <c r="J31" s="13">
        <v>312</v>
      </c>
      <c r="K31" s="13"/>
      <c r="L31" s="113">
        <f t="shared" si="0"/>
        <v>0</v>
      </c>
      <c r="M31" s="13">
        <v>312</v>
      </c>
      <c r="N31" s="13"/>
    </row>
    <row r="32" spans="1:14" x14ac:dyDescent="0.25">
      <c r="A32" s="36" t="s">
        <v>16</v>
      </c>
      <c r="B32" s="58">
        <v>650</v>
      </c>
      <c r="C32" s="16" t="s">
        <v>44</v>
      </c>
      <c r="D32" s="16" t="s">
        <v>56</v>
      </c>
      <c r="E32" s="16" t="s">
        <v>45</v>
      </c>
      <c r="F32" s="16" t="s">
        <v>48</v>
      </c>
      <c r="G32" s="16" t="s">
        <v>45</v>
      </c>
      <c r="H32" s="16" t="s">
        <v>76</v>
      </c>
      <c r="I32" s="16" t="s">
        <v>46</v>
      </c>
      <c r="J32" s="12">
        <f>J33+J35+J37+J39+J41+J45</f>
        <v>11063.300000000001</v>
      </c>
      <c r="K32" s="20"/>
      <c r="L32" s="112">
        <f t="shared" si="0"/>
        <v>566</v>
      </c>
      <c r="M32" s="12">
        <f>M33+M35+M37+M39+M41+M45</f>
        <v>11629.300000000001</v>
      </c>
      <c r="N32" s="20"/>
    </row>
    <row r="33" spans="1:14" ht="39" x14ac:dyDescent="0.25">
      <c r="A33" s="104" t="s">
        <v>172</v>
      </c>
      <c r="B33" s="57">
        <v>650</v>
      </c>
      <c r="C33" s="14" t="s">
        <v>44</v>
      </c>
      <c r="D33" s="14" t="s">
        <v>56</v>
      </c>
      <c r="E33" s="14" t="s">
        <v>47</v>
      </c>
      <c r="F33" s="14" t="s">
        <v>50</v>
      </c>
      <c r="G33" s="14" t="s">
        <v>44</v>
      </c>
      <c r="H33" s="14" t="s">
        <v>93</v>
      </c>
      <c r="I33" s="14" t="s">
        <v>46</v>
      </c>
      <c r="J33" s="13">
        <f>J34</f>
        <v>50</v>
      </c>
      <c r="K33" s="20"/>
      <c r="L33" s="113">
        <f t="shared" si="0"/>
        <v>0</v>
      </c>
      <c r="M33" s="13">
        <f>M34</f>
        <v>50</v>
      </c>
      <c r="N33" s="20"/>
    </row>
    <row r="34" spans="1:14" ht="26.25" x14ac:dyDescent="0.25">
      <c r="A34" s="19" t="s">
        <v>73</v>
      </c>
      <c r="B34" s="55">
        <v>650</v>
      </c>
      <c r="C34" s="14" t="s">
        <v>44</v>
      </c>
      <c r="D34" s="14" t="s">
        <v>56</v>
      </c>
      <c r="E34" s="14" t="s">
        <v>47</v>
      </c>
      <c r="F34" s="14" t="s">
        <v>50</v>
      </c>
      <c r="G34" s="14" t="s">
        <v>44</v>
      </c>
      <c r="H34" s="14" t="s">
        <v>93</v>
      </c>
      <c r="I34" s="14" t="s">
        <v>59</v>
      </c>
      <c r="J34" s="13">
        <v>50</v>
      </c>
      <c r="K34" s="13"/>
      <c r="L34" s="113">
        <f t="shared" si="0"/>
        <v>0</v>
      </c>
      <c r="M34" s="13">
        <v>50</v>
      </c>
      <c r="N34" s="13"/>
    </row>
    <row r="35" spans="1:14" ht="26.25" x14ac:dyDescent="0.25">
      <c r="A35" s="23" t="s">
        <v>198</v>
      </c>
      <c r="B35" s="55">
        <v>650</v>
      </c>
      <c r="C35" s="14" t="s">
        <v>44</v>
      </c>
      <c r="D35" s="14" t="s">
        <v>56</v>
      </c>
      <c r="E35" s="14" t="s">
        <v>94</v>
      </c>
      <c r="F35" s="14" t="s">
        <v>50</v>
      </c>
      <c r="G35" s="14" t="s">
        <v>51</v>
      </c>
      <c r="H35" s="14" t="s">
        <v>97</v>
      </c>
      <c r="I35" s="14" t="s">
        <v>46</v>
      </c>
      <c r="J35" s="13">
        <f>J36</f>
        <v>23.4</v>
      </c>
      <c r="K35" s="13"/>
      <c r="L35" s="113">
        <f t="shared" si="0"/>
        <v>0</v>
      </c>
      <c r="M35" s="13">
        <f>M36</f>
        <v>23.4</v>
      </c>
      <c r="N35" s="13"/>
    </row>
    <row r="36" spans="1:14" ht="25.5" x14ac:dyDescent="0.25">
      <c r="A36" s="47" t="s">
        <v>80</v>
      </c>
      <c r="B36" s="73">
        <v>650</v>
      </c>
      <c r="C36" s="14" t="s">
        <v>44</v>
      </c>
      <c r="D36" s="14" t="s">
        <v>56</v>
      </c>
      <c r="E36" s="14" t="s">
        <v>94</v>
      </c>
      <c r="F36" s="14" t="s">
        <v>50</v>
      </c>
      <c r="G36" s="14" t="s">
        <v>51</v>
      </c>
      <c r="H36" s="14" t="s">
        <v>97</v>
      </c>
      <c r="I36" s="14" t="s">
        <v>81</v>
      </c>
      <c r="J36" s="13">
        <v>23.4</v>
      </c>
      <c r="K36" s="12"/>
      <c r="L36" s="113">
        <f t="shared" si="0"/>
        <v>0</v>
      </c>
      <c r="M36" s="13">
        <v>23.4</v>
      </c>
      <c r="N36" s="12"/>
    </row>
    <row r="37" spans="1:14" ht="39" x14ac:dyDescent="0.25">
      <c r="A37" s="78" t="s">
        <v>152</v>
      </c>
      <c r="B37" s="73">
        <v>650</v>
      </c>
      <c r="C37" s="14" t="s">
        <v>44</v>
      </c>
      <c r="D37" s="14" t="s">
        <v>56</v>
      </c>
      <c r="E37" s="14" t="s">
        <v>94</v>
      </c>
      <c r="F37" s="14" t="s">
        <v>50</v>
      </c>
      <c r="G37" s="14" t="s">
        <v>51</v>
      </c>
      <c r="H37" s="14" t="s">
        <v>151</v>
      </c>
      <c r="I37" s="14" t="s">
        <v>46</v>
      </c>
      <c r="J37" s="13">
        <f>J38</f>
        <v>10.1</v>
      </c>
      <c r="K37" s="13"/>
      <c r="L37" s="113">
        <f t="shared" si="0"/>
        <v>0</v>
      </c>
      <c r="M37" s="13">
        <f>M38</f>
        <v>10.1</v>
      </c>
      <c r="N37" s="13"/>
    </row>
    <row r="38" spans="1:14" ht="25.5" x14ac:dyDescent="0.25">
      <c r="A38" s="47" t="s">
        <v>80</v>
      </c>
      <c r="B38" s="55">
        <v>650</v>
      </c>
      <c r="C38" s="14" t="s">
        <v>44</v>
      </c>
      <c r="D38" s="14" t="s">
        <v>56</v>
      </c>
      <c r="E38" s="14" t="s">
        <v>94</v>
      </c>
      <c r="F38" s="14" t="s">
        <v>50</v>
      </c>
      <c r="G38" s="14" t="s">
        <v>51</v>
      </c>
      <c r="H38" s="14" t="s">
        <v>151</v>
      </c>
      <c r="I38" s="14" t="s">
        <v>81</v>
      </c>
      <c r="J38" s="13">
        <v>10.1</v>
      </c>
      <c r="K38" s="13"/>
      <c r="L38" s="113">
        <f t="shared" si="0"/>
        <v>0</v>
      </c>
      <c r="M38" s="13">
        <v>10.1</v>
      </c>
      <c r="N38" s="13"/>
    </row>
    <row r="39" spans="1:14" ht="26.25" x14ac:dyDescent="0.25">
      <c r="A39" s="23" t="s">
        <v>17</v>
      </c>
      <c r="B39" s="55">
        <v>650</v>
      </c>
      <c r="C39" s="14" t="s">
        <v>44</v>
      </c>
      <c r="D39" s="14" t="s">
        <v>56</v>
      </c>
      <c r="E39" s="14" t="s">
        <v>94</v>
      </c>
      <c r="F39" s="14" t="s">
        <v>57</v>
      </c>
      <c r="G39" s="14" t="s">
        <v>44</v>
      </c>
      <c r="H39" s="14" t="s">
        <v>100</v>
      </c>
      <c r="I39" s="14" t="s">
        <v>46</v>
      </c>
      <c r="J39" s="13">
        <f>J40</f>
        <v>93.6</v>
      </c>
      <c r="K39" s="13"/>
      <c r="L39" s="113">
        <f t="shared" si="0"/>
        <v>1</v>
      </c>
      <c r="M39" s="13">
        <f>M40</f>
        <v>94.6</v>
      </c>
      <c r="N39" s="13"/>
    </row>
    <row r="40" spans="1:14" ht="26.25" x14ac:dyDescent="0.25">
      <c r="A40" s="19" t="s">
        <v>73</v>
      </c>
      <c r="B40" s="55">
        <v>650</v>
      </c>
      <c r="C40" s="14" t="s">
        <v>44</v>
      </c>
      <c r="D40" s="14" t="s">
        <v>56</v>
      </c>
      <c r="E40" s="14" t="s">
        <v>94</v>
      </c>
      <c r="F40" s="14" t="s">
        <v>57</v>
      </c>
      <c r="G40" s="14" t="s">
        <v>44</v>
      </c>
      <c r="H40" s="14" t="s">
        <v>100</v>
      </c>
      <c r="I40" s="14" t="s">
        <v>59</v>
      </c>
      <c r="J40" s="13">
        <v>93.6</v>
      </c>
      <c r="K40" s="13"/>
      <c r="L40" s="113">
        <f t="shared" si="0"/>
        <v>1</v>
      </c>
      <c r="M40" s="13">
        <v>94.6</v>
      </c>
      <c r="N40" s="13"/>
    </row>
    <row r="41" spans="1:14" ht="26.25" x14ac:dyDescent="0.25">
      <c r="A41" s="19" t="s">
        <v>103</v>
      </c>
      <c r="B41" s="97">
        <v>650</v>
      </c>
      <c r="C41" s="14" t="s">
        <v>44</v>
      </c>
      <c r="D41" s="14" t="s">
        <v>56</v>
      </c>
      <c r="E41" s="14" t="s">
        <v>146</v>
      </c>
      <c r="F41" s="14" t="s">
        <v>50</v>
      </c>
      <c r="G41" s="14" t="s">
        <v>47</v>
      </c>
      <c r="H41" s="14" t="s">
        <v>104</v>
      </c>
      <c r="I41" s="14" t="s">
        <v>46</v>
      </c>
      <c r="J41" s="13">
        <f>J42+J43+J44</f>
        <v>10181.200000000001</v>
      </c>
      <c r="K41" s="12"/>
      <c r="L41" s="113">
        <f t="shared" si="0"/>
        <v>565</v>
      </c>
      <c r="M41" s="13">
        <f>M42+M43+M44</f>
        <v>10746.2</v>
      </c>
      <c r="N41" s="12"/>
    </row>
    <row r="42" spans="1:14" x14ac:dyDescent="0.25">
      <c r="A42" s="19" t="s">
        <v>19</v>
      </c>
      <c r="B42" s="55">
        <v>650</v>
      </c>
      <c r="C42" s="14" t="s">
        <v>44</v>
      </c>
      <c r="D42" s="14" t="s">
        <v>56</v>
      </c>
      <c r="E42" s="14" t="s">
        <v>146</v>
      </c>
      <c r="F42" s="14" t="s">
        <v>50</v>
      </c>
      <c r="G42" s="14" t="s">
        <v>47</v>
      </c>
      <c r="H42" s="14" t="s">
        <v>104</v>
      </c>
      <c r="I42" s="14" t="s">
        <v>75</v>
      </c>
      <c r="J42" s="13">
        <v>7256.8</v>
      </c>
      <c r="K42" s="13"/>
      <c r="L42" s="113">
        <f t="shared" si="0"/>
        <v>0</v>
      </c>
      <c r="M42" s="13">
        <v>7256.8</v>
      </c>
      <c r="N42" s="13"/>
    </row>
    <row r="43" spans="1:14" ht="26.25" x14ac:dyDescent="0.25">
      <c r="A43" s="19" t="s">
        <v>73</v>
      </c>
      <c r="B43" s="97">
        <v>650</v>
      </c>
      <c r="C43" s="14" t="s">
        <v>44</v>
      </c>
      <c r="D43" s="14" t="s">
        <v>56</v>
      </c>
      <c r="E43" s="14" t="s">
        <v>146</v>
      </c>
      <c r="F43" s="14" t="s">
        <v>50</v>
      </c>
      <c r="G43" s="14" t="s">
        <v>47</v>
      </c>
      <c r="H43" s="14" t="s">
        <v>104</v>
      </c>
      <c r="I43" s="14" t="s">
        <v>59</v>
      </c>
      <c r="J43" s="13">
        <v>2822.4</v>
      </c>
      <c r="K43" s="12"/>
      <c r="L43" s="113">
        <f t="shared" si="0"/>
        <v>565</v>
      </c>
      <c r="M43" s="13">
        <f>2827.4+560</f>
        <v>3387.4</v>
      </c>
      <c r="N43" s="12"/>
    </row>
    <row r="44" spans="1:14" x14ac:dyDescent="0.25">
      <c r="A44" s="19" t="s">
        <v>69</v>
      </c>
      <c r="B44" s="55">
        <v>650</v>
      </c>
      <c r="C44" s="14" t="s">
        <v>44</v>
      </c>
      <c r="D44" s="14" t="s">
        <v>56</v>
      </c>
      <c r="E44" s="14" t="s">
        <v>146</v>
      </c>
      <c r="F44" s="14" t="s">
        <v>50</v>
      </c>
      <c r="G44" s="14" t="s">
        <v>47</v>
      </c>
      <c r="H44" s="14" t="s">
        <v>104</v>
      </c>
      <c r="I44" s="14" t="s">
        <v>84</v>
      </c>
      <c r="J44" s="13">
        <v>102</v>
      </c>
      <c r="K44" s="25"/>
      <c r="L44" s="113">
        <f t="shared" si="0"/>
        <v>0</v>
      </c>
      <c r="M44" s="13">
        <v>102</v>
      </c>
      <c r="N44" s="25"/>
    </row>
    <row r="45" spans="1:14" ht="26.25" x14ac:dyDescent="0.25">
      <c r="A45" s="19" t="s">
        <v>18</v>
      </c>
      <c r="B45" s="55">
        <v>650</v>
      </c>
      <c r="C45" s="14" t="s">
        <v>44</v>
      </c>
      <c r="D45" s="14" t="s">
        <v>56</v>
      </c>
      <c r="E45" s="14" t="s">
        <v>146</v>
      </c>
      <c r="F45" s="14" t="s">
        <v>50</v>
      </c>
      <c r="G45" s="14" t="s">
        <v>51</v>
      </c>
      <c r="H45" s="14" t="s">
        <v>101</v>
      </c>
      <c r="I45" s="14" t="s">
        <v>46</v>
      </c>
      <c r="J45" s="13">
        <f>J46</f>
        <v>705</v>
      </c>
      <c r="K45" s="25"/>
      <c r="L45" s="113">
        <f t="shared" si="0"/>
        <v>0</v>
      </c>
      <c r="M45" s="13">
        <f>M46</f>
        <v>705</v>
      </c>
      <c r="N45" s="25"/>
    </row>
    <row r="46" spans="1:14" ht="25.5" x14ac:dyDescent="0.25">
      <c r="A46" s="47" t="s">
        <v>80</v>
      </c>
      <c r="B46" s="55">
        <v>650</v>
      </c>
      <c r="C46" s="14" t="s">
        <v>44</v>
      </c>
      <c r="D46" s="14" t="s">
        <v>56</v>
      </c>
      <c r="E46" s="14" t="s">
        <v>146</v>
      </c>
      <c r="F46" s="14" t="s">
        <v>50</v>
      </c>
      <c r="G46" s="14" t="s">
        <v>51</v>
      </c>
      <c r="H46" s="14" t="s">
        <v>101</v>
      </c>
      <c r="I46" s="14" t="s">
        <v>81</v>
      </c>
      <c r="J46" s="13">
        <v>705</v>
      </c>
      <c r="K46" s="25"/>
      <c r="L46" s="113">
        <f t="shared" si="0"/>
        <v>0</v>
      </c>
      <c r="M46" s="13">
        <v>705</v>
      </c>
      <c r="N46" s="25"/>
    </row>
    <row r="47" spans="1:14" x14ac:dyDescent="0.25">
      <c r="A47" s="43" t="s">
        <v>20</v>
      </c>
      <c r="B47" s="98">
        <v>650</v>
      </c>
      <c r="C47" s="44" t="s">
        <v>47</v>
      </c>
      <c r="D47" s="44" t="s">
        <v>45</v>
      </c>
      <c r="E47" s="44" t="s">
        <v>45</v>
      </c>
      <c r="F47" s="44" t="s">
        <v>48</v>
      </c>
      <c r="G47" s="44" t="s">
        <v>45</v>
      </c>
      <c r="H47" s="44" t="s">
        <v>76</v>
      </c>
      <c r="I47" s="44" t="s">
        <v>46</v>
      </c>
      <c r="J47" s="20">
        <f t="shared" ref="J47:J49" si="1">J48</f>
        <v>779</v>
      </c>
      <c r="K47" s="20">
        <f t="shared" ref="K47:K49" si="2">K48</f>
        <v>779</v>
      </c>
      <c r="L47" s="111">
        <f t="shared" si="0"/>
        <v>0</v>
      </c>
      <c r="M47" s="20">
        <f t="shared" ref="M47:N49" si="3">M48</f>
        <v>779</v>
      </c>
      <c r="N47" s="20">
        <f t="shared" si="3"/>
        <v>779</v>
      </c>
    </row>
    <row r="48" spans="1:14" x14ac:dyDescent="0.25">
      <c r="A48" s="34" t="s">
        <v>191</v>
      </c>
      <c r="B48" s="56">
        <v>650</v>
      </c>
      <c r="C48" s="16" t="s">
        <v>47</v>
      </c>
      <c r="D48" s="16" t="s">
        <v>51</v>
      </c>
      <c r="E48" s="16" t="s">
        <v>45</v>
      </c>
      <c r="F48" s="16" t="s">
        <v>48</v>
      </c>
      <c r="G48" s="16" t="s">
        <v>45</v>
      </c>
      <c r="H48" s="16" t="s">
        <v>76</v>
      </c>
      <c r="I48" s="16" t="s">
        <v>46</v>
      </c>
      <c r="J48" s="12">
        <f t="shared" si="1"/>
        <v>779</v>
      </c>
      <c r="K48" s="12">
        <f t="shared" si="2"/>
        <v>779</v>
      </c>
      <c r="L48" s="112">
        <f t="shared" si="0"/>
        <v>0</v>
      </c>
      <c r="M48" s="12">
        <f t="shared" si="3"/>
        <v>779</v>
      </c>
      <c r="N48" s="12">
        <f t="shared" si="3"/>
        <v>779</v>
      </c>
    </row>
    <row r="49" spans="1:14" ht="38.25" x14ac:dyDescent="0.25">
      <c r="A49" s="35" t="s">
        <v>106</v>
      </c>
      <c r="B49" s="59">
        <v>650</v>
      </c>
      <c r="C49" s="14" t="s">
        <v>47</v>
      </c>
      <c r="D49" s="14" t="s">
        <v>51</v>
      </c>
      <c r="E49" s="14" t="s">
        <v>62</v>
      </c>
      <c r="F49" s="14" t="s">
        <v>48</v>
      </c>
      <c r="G49" s="14" t="s">
        <v>44</v>
      </c>
      <c r="H49" s="14" t="s">
        <v>107</v>
      </c>
      <c r="I49" s="14" t="s">
        <v>46</v>
      </c>
      <c r="J49" s="13">
        <f t="shared" si="1"/>
        <v>779</v>
      </c>
      <c r="K49" s="13">
        <f t="shared" si="2"/>
        <v>779</v>
      </c>
      <c r="L49" s="113">
        <f t="shared" si="0"/>
        <v>0</v>
      </c>
      <c r="M49" s="13">
        <f t="shared" si="3"/>
        <v>779</v>
      </c>
      <c r="N49" s="13">
        <f t="shared" si="3"/>
        <v>779</v>
      </c>
    </row>
    <row r="50" spans="1:14" x14ac:dyDescent="0.25">
      <c r="A50" s="19" t="s">
        <v>19</v>
      </c>
      <c r="B50" s="55">
        <v>650</v>
      </c>
      <c r="C50" s="14" t="s">
        <v>47</v>
      </c>
      <c r="D50" s="14" t="s">
        <v>51</v>
      </c>
      <c r="E50" s="14" t="s">
        <v>62</v>
      </c>
      <c r="F50" s="14" t="s">
        <v>48</v>
      </c>
      <c r="G50" s="14" t="s">
        <v>44</v>
      </c>
      <c r="H50" s="14" t="s">
        <v>107</v>
      </c>
      <c r="I50" s="14" t="s">
        <v>75</v>
      </c>
      <c r="J50" s="13">
        <v>779</v>
      </c>
      <c r="K50" s="13">
        <v>779</v>
      </c>
      <c r="L50" s="113">
        <f t="shared" si="0"/>
        <v>0</v>
      </c>
      <c r="M50" s="13">
        <v>779</v>
      </c>
      <c r="N50" s="13">
        <v>779</v>
      </c>
    </row>
    <row r="51" spans="1:14" ht="27" x14ac:dyDescent="0.25">
      <c r="A51" s="50" t="s">
        <v>23</v>
      </c>
      <c r="B51" s="98">
        <v>650</v>
      </c>
      <c r="C51" s="44" t="s">
        <v>51</v>
      </c>
      <c r="D51" s="44" t="s">
        <v>45</v>
      </c>
      <c r="E51" s="44" t="s">
        <v>45</v>
      </c>
      <c r="F51" s="44" t="s">
        <v>48</v>
      </c>
      <c r="G51" s="44" t="s">
        <v>45</v>
      </c>
      <c r="H51" s="44" t="s">
        <v>76</v>
      </c>
      <c r="I51" s="44" t="s">
        <v>46</v>
      </c>
      <c r="J51" s="20">
        <f>J52+J55</f>
        <v>1306.3</v>
      </c>
      <c r="K51" s="20">
        <f>K52+K55</f>
        <v>102</v>
      </c>
      <c r="L51" s="111">
        <f t="shared" si="0"/>
        <v>100</v>
      </c>
      <c r="M51" s="20">
        <f>M52+M55</f>
        <v>1406.3</v>
      </c>
      <c r="N51" s="20">
        <f>N52+N55</f>
        <v>102</v>
      </c>
    </row>
    <row r="52" spans="1:14" x14ac:dyDescent="0.25">
      <c r="A52" s="21" t="s">
        <v>129</v>
      </c>
      <c r="B52" s="56">
        <v>650</v>
      </c>
      <c r="C52" s="16" t="s">
        <v>51</v>
      </c>
      <c r="D52" s="16" t="s">
        <v>49</v>
      </c>
      <c r="E52" s="16" t="s">
        <v>45</v>
      </c>
      <c r="F52" s="16" t="s">
        <v>48</v>
      </c>
      <c r="G52" s="16" t="s">
        <v>45</v>
      </c>
      <c r="H52" s="16" t="s">
        <v>76</v>
      </c>
      <c r="I52" s="16" t="s">
        <v>46</v>
      </c>
      <c r="J52" s="12">
        <f>J53</f>
        <v>102</v>
      </c>
      <c r="K52" s="12">
        <f>K53</f>
        <v>102</v>
      </c>
      <c r="L52" s="112">
        <f t="shared" si="0"/>
        <v>0</v>
      </c>
      <c r="M52" s="12">
        <f>M53</f>
        <v>102</v>
      </c>
      <c r="N52" s="12">
        <f>N53</f>
        <v>102</v>
      </c>
    </row>
    <row r="53" spans="1:14" ht="115.5" x14ac:dyDescent="0.25">
      <c r="A53" s="19" t="s">
        <v>109</v>
      </c>
      <c r="B53" s="55">
        <v>650</v>
      </c>
      <c r="C53" s="14" t="s">
        <v>51</v>
      </c>
      <c r="D53" s="14" t="s">
        <v>49</v>
      </c>
      <c r="E53" s="14" t="s">
        <v>94</v>
      </c>
      <c r="F53" s="14" t="s">
        <v>50</v>
      </c>
      <c r="G53" s="14" t="s">
        <v>55</v>
      </c>
      <c r="H53" s="14" t="s">
        <v>110</v>
      </c>
      <c r="I53" s="14" t="s">
        <v>46</v>
      </c>
      <c r="J53" s="13">
        <f>J54</f>
        <v>102</v>
      </c>
      <c r="K53" s="13">
        <f>K54</f>
        <v>102</v>
      </c>
      <c r="L53" s="113">
        <f t="shared" si="0"/>
        <v>0</v>
      </c>
      <c r="M53" s="13">
        <f>M54</f>
        <v>102</v>
      </c>
      <c r="N53" s="13">
        <f>N54</f>
        <v>102</v>
      </c>
    </row>
    <row r="54" spans="1:14" ht="26.25" x14ac:dyDescent="0.25">
      <c r="A54" s="19" t="s">
        <v>73</v>
      </c>
      <c r="B54" s="55">
        <v>650</v>
      </c>
      <c r="C54" s="14" t="s">
        <v>51</v>
      </c>
      <c r="D54" s="14" t="s">
        <v>49</v>
      </c>
      <c r="E54" s="14" t="s">
        <v>94</v>
      </c>
      <c r="F54" s="14" t="s">
        <v>50</v>
      </c>
      <c r="G54" s="14" t="s">
        <v>55</v>
      </c>
      <c r="H54" s="14" t="s">
        <v>110</v>
      </c>
      <c r="I54" s="14" t="s">
        <v>59</v>
      </c>
      <c r="J54" s="13">
        <v>102</v>
      </c>
      <c r="K54" s="13">
        <v>102</v>
      </c>
      <c r="L54" s="113">
        <f t="shared" si="0"/>
        <v>0</v>
      </c>
      <c r="M54" s="13">
        <v>102</v>
      </c>
      <c r="N54" s="13">
        <v>102</v>
      </c>
    </row>
    <row r="55" spans="1:14" ht="39" x14ac:dyDescent="0.25">
      <c r="A55" s="21" t="s">
        <v>193</v>
      </c>
      <c r="B55" s="60">
        <v>650</v>
      </c>
      <c r="C55" s="16" t="s">
        <v>51</v>
      </c>
      <c r="D55" s="16" t="s">
        <v>52</v>
      </c>
      <c r="E55" s="16" t="s">
        <v>45</v>
      </c>
      <c r="F55" s="16" t="s">
        <v>48</v>
      </c>
      <c r="G55" s="16" t="s">
        <v>45</v>
      </c>
      <c r="H55" s="16" t="s">
        <v>76</v>
      </c>
      <c r="I55" s="16" t="s">
        <v>46</v>
      </c>
      <c r="J55" s="12">
        <f>J56</f>
        <v>1204.3</v>
      </c>
      <c r="K55" s="12"/>
      <c r="L55" s="112">
        <f t="shared" si="0"/>
        <v>100</v>
      </c>
      <c r="M55" s="12">
        <f>M56</f>
        <v>1304.3</v>
      </c>
      <c r="N55" s="12"/>
    </row>
    <row r="56" spans="1:14" ht="51.75" x14ac:dyDescent="0.25">
      <c r="A56" s="74" t="s">
        <v>161</v>
      </c>
      <c r="B56" s="105">
        <v>650</v>
      </c>
      <c r="C56" s="14" t="s">
        <v>51</v>
      </c>
      <c r="D56" s="14" t="s">
        <v>52</v>
      </c>
      <c r="E56" s="14" t="s">
        <v>87</v>
      </c>
      <c r="F56" s="14" t="s">
        <v>50</v>
      </c>
      <c r="G56" s="14" t="s">
        <v>51</v>
      </c>
      <c r="H56" s="14" t="s">
        <v>160</v>
      </c>
      <c r="I56" s="14" t="s">
        <v>46</v>
      </c>
      <c r="J56" s="13">
        <f>J57</f>
        <v>1204.3</v>
      </c>
      <c r="K56" s="108"/>
      <c r="L56" s="113">
        <f t="shared" si="0"/>
        <v>100</v>
      </c>
      <c r="M56" s="13">
        <f>M57+M58</f>
        <v>1304.3</v>
      </c>
      <c r="N56" s="108"/>
    </row>
    <row r="57" spans="1:14" ht="26.25" x14ac:dyDescent="0.25">
      <c r="A57" s="74" t="s">
        <v>73</v>
      </c>
      <c r="B57" s="105">
        <v>650</v>
      </c>
      <c r="C57" s="14" t="s">
        <v>51</v>
      </c>
      <c r="D57" s="14" t="s">
        <v>52</v>
      </c>
      <c r="E57" s="14" t="s">
        <v>87</v>
      </c>
      <c r="F57" s="14" t="s">
        <v>50</v>
      </c>
      <c r="G57" s="14" t="s">
        <v>51</v>
      </c>
      <c r="H57" s="14" t="s">
        <v>160</v>
      </c>
      <c r="I57" s="14" t="s">
        <v>59</v>
      </c>
      <c r="J57" s="13">
        <f>1215.7-11.4</f>
        <v>1204.3</v>
      </c>
      <c r="K57" s="108"/>
      <c r="L57" s="113">
        <f t="shared" si="0"/>
        <v>0</v>
      </c>
      <c r="M57" s="13">
        <f>1215.7-11.4</f>
        <v>1204.3</v>
      </c>
      <c r="N57" s="108"/>
    </row>
    <row r="58" spans="1:14" x14ac:dyDescent="0.25">
      <c r="A58" s="19" t="s">
        <v>360</v>
      </c>
      <c r="B58" s="105">
        <v>650</v>
      </c>
      <c r="C58" s="14" t="s">
        <v>51</v>
      </c>
      <c r="D58" s="14" t="s">
        <v>52</v>
      </c>
      <c r="E58" s="14" t="s">
        <v>87</v>
      </c>
      <c r="F58" s="14" t="s">
        <v>50</v>
      </c>
      <c r="G58" s="14" t="s">
        <v>51</v>
      </c>
      <c r="H58" s="14" t="s">
        <v>160</v>
      </c>
      <c r="I58" s="14" t="s">
        <v>359</v>
      </c>
      <c r="J58" s="13">
        <v>0</v>
      </c>
      <c r="K58" s="108"/>
      <c r="L58" s="113">
        <f t="shared" si="0"/>
        <v>100</v>
      </c>
      <c r="M58" s="13">
        <v>100</v>
      </c>
      <c r="N58" s="108"/>
    </row>
    <row r="59" spans="1:14" x14ac:dyDescent="0.25">
      <c r="A59" s="99" t="s">
        <v>25</v>
      </c>
      <c r="B59" s="106">
        <v>650</v>
      </c>
      <c r="C59" s="44" t="s">
        <v>49</v>
      </c>
      <c r="D59" s="44" t="s">
        <v>45</v>
      </c>
      <c r="E59" s="44" t="s">
        <v>45</v>
      </c>
      <c r="F59" s="44" t="s">
        <v>48</v>
      </c>
      <c r="G59" s="44" t="s">
        <v>45</v>
      </c>
      <c r="H59" s="44" t="s">
        <v>76</v>
      </c>
      <c r="I59" s="44" t="s">
        <v>46</v>
      </c>
      <c r="J59" s="20">
        <f>J60+J68+J71+J74</f>
        <v>14281.5</v>
      </c>
      <c r="K59" s="108"/>
      <c r="L59" s="111">
        <f t="shared" si="0"/>
        <v>-43</v>
      </c>
      <c r="M59" s="20">
        <f>M60+M68+M71+M74</f>
        <v>14238.5</v>
      </c>
      <c r="N59" s="108"/>
    </row>
    <row r="60" spans="1:14" x14ac:dyDescent="0.25">
      <c r="A60" s="100" t="s">
        <v>26</v>
      </c>
      <c r="B60" s="107">
        <v>650</v>
      </c>
      <c r="C60" s="16" t="s">
        <v>49</v>
      </c>
      <c r="D60" s="16" t="s">
        <v>44</v>
      </c>
      <c r="E60" s="16" t="s">
        <v>45</v>
      </c>
      <c r="F60" s="16" t="s">
        <v>48</v>
      </c>
      <c r="G60" s="16" t="s">
        <v>45</v>
      </c>
      <c r="H60" s="16" t="s">
        <v>76</v>
      </c>
      <c r="I60" s="16" t="s">
        <v>46</v>
      </c>
      <c r="J60" s="12">
        <f>J61+J64+J66</f>
        <v>4820.8</v>
      </c>
      <c r="K60" s="108"/>
      <c r="L60" s="112">
        <f t="shared" si="0"/>
        <v>-43</v>
      </c>
      <c r="M60" s="12">
        <f>M61+M64+M66</f>
        <v>4777.8</v>
      </c>
      <c r="N60" s="108"/>
    </row>
    <row r="61" spans="1:14" ht="39" x14ac:dyDescent="0.25">
      <c r="A61" s="104" t="s">
        <v>172</v>
      </c>
      <c r="B61" s="105">
        <v>650</v>
      </c>
      <c r="C61" s="83" t="s">
        <v>49</v>
      </c>
      <c r="D61" s="72" t="s">
        <v>44</v>
      </c>
      <c r="E61" s="72" t="s">
        <v>47</v>
      </c>
      <c r="F61" s="72" t="s">
        <v>50</v>
      </c>
      <c r="G61" s="72" t="s">
        <v>44</v>
      </c>
      <c r="H61" s="72" t="s">
        <v>93</v>
      </c>
      <c r="I61" s="72" t="s">
        <v>46</v>
      </c>
      <c r="J61" s="13">
        <f>J62+J63</f>
        <v>598.5</v>
      </c>
      <c r="K61" s="108"/>
      <c r="L61" s="115">
        <f t="shared" si="0"/>
        <v>0</v>
      </c>
      <c r="M61" s="13">
        <f>M62+M63</f>
        <v>598.5</v>
      </c>
      <c r="N61" s="108"/>
    </row>
    <row r="62" spans="1:14" x14ac:dyDescent="0.25">
      <c r="A62" s="74" t="s">
        <v>19</v>
      </c>
      <c r="B62" s="105">
        <v>650</v>
      </c>
      <c r="C62" s="83" t="s">
        <v>49</v>
      </c>
      <c r="D62" s="72" t="s">
        <v>44</v>
      </c>
      <c r="E62" s="72" t="s">
        <v>47</v>
      </c>
      <c r="F62" s="72" t="s">
        <v>50</v>
      </c>
      <c r="G62" s="72" t="s">
        <v>44</v>
      </c>
      <c r="H62" s="72" t="s">
        <v>93</v>
      </c>
      <c r="I62" s="72" t="s">
        <v>75</v>
      </c>
      <c r="J62" s="13">
        <v>588.4</v>
      </c>
      <c r="K62" s="108"/>
      <c r="L62" s="115">
        <f t="shared" si="0"/>
        <v>0</v>
      </c>
      <c r="M62" s="13">
        <v>588.4</v>
      </c>
      <c r="N62" s="108"/>
    </row>
    <row r="63" spans="1:14" ht="25.5" x14ac:dyDescent="0.25">
      <c r="A63" s="102" t="s">
        <v>73</v>
      </c>
      <c r="B63" s="105">
        <v>650</v>
      </c>
      <c r="C63" s="83" t="s">
        <v>49</v>
      </c>
      <c r="D63" s="72" t="s">
        <v>44</v>
      </c>
      <c r="E63" s="72" t="s">
        <v>47</v>
      </c>
      <c r="F63" s="72" t="s">
        <v>50</v>
      </c>
      <c r="G63" s="72" t="s">
        <v>44</v>
      </c>
      <c r="H63" s="72" t="s">
        <v>93</v>
      </c>
      <c r="I63" s="72" t="s">
        <v>59</v>
      </c>
      <c r="J63" s="13">
        <v>10.1</v>
      </c>
      <c r="K63" s="108"/>
      <c r="L63" s="115">
        <f t="shared" si="0"/>
        <v>0</v>
      </c>
      <c r="M63" s="13">
        <v>10.1</v>
      </c>
      <c r="N63" s="108"/>
    </row>
    <row r="64" spans="1:14" ht="51.75" x14ac:dyDescent="0.25">
      <c r="A64" s="101" t="s">
        <v>134</v>
      </c>
      <c r="B64" s="105">
        <v>650</v>
      </c>
      <c r="C64" s="14" t="s">
        <v>49</v>
      </c>
      <c r="D64" s="14" t="s">
        <v>44</v>
      </c>
      <c r="E64" s="14" t="s">
        <v>54</v>
      </c>
      <c r="F64" s="14" t="s">
        <v>50</v>
      </c>
      <c r="G64" s="14" t="s">
        <v>44</v>
      </c>
      <c r="H64" s="72" t="s">
        <v>133</v>
      </c>
      <c r="I64" s="14" t="s">
        <v>46</v>
      </c>
      <c r="J64" s="13">
        <f>J65</f>
        <v>3222.3</v>
      </c>
      <c r="K64" s="108"/>
      <c r="L64" s="113">
        <f t="shared" si="0"/>
        <v>-43</v>
      </c>
      <c r="M64" s="13">
        <f>M65</f>
        <v>3179.3</v>
      </c>
      <c r="N64" s="108"/>
    </row>
    <row r="65" spans="1:14" x14ac:dyDescent="0.25">
      <c r="A65" s="74" t="s">
        <v>19</v>
      </c>
      <c r="B65" s="105">
        <v>650</v>
      </c>
      <c r="C65" s="14" t="s">
        <v>49</v>
      </c>
      <c r="D65" s="14" t="s">
        <v>44</v>
      </c>
      <c r="E65" s="14" t="s">
        <v>54</v>
      </c>
      <c r="F65" s="14" t="s">
        <v>50</v>
      </c>
      <c r="G65" s="14" t="s">
        <v>44</v>
      </c>
      <c r="H65" s="72" t="s">
        <v>133</v>
      </c>
      <c r="I65" s="14" t="s">
        <v>75</v>
      </c>
      <c r="J65" s="13">
        <v>3222.3</v>
      </c>
      <c r="K65" s="108"/>
      <c r="L65" s="113">
        <f t="shared" si="0"/>
        <v>-43</v>
      </c>
      <c r="M65" s="13">
        <f>3222.3-43</f>
        <v>3179.3</v>
      </c>
      <c r="N65" s="108"/>
    </row>
    <row r="66" spans="1:14" ht="51.75" x14ac:dyDescent="0.25">
      <c r="A66" s="74" t="s">
        <v>163</v>
      </c>
      <c r="B66" s="105">
        <v>650</v>
      </c>
      <c r="C66" s="14" t="s">
        <v>49</v>
      </c>
      <c r="D66" s="14" t="s">
        <v>44</v>
      </c>
      <c r="E66" s="14" t="s">
        <v>54</v>
      </c>
      <c r="F66" s="14" t="s">
        <v>50</v>
      </c>
      <c r="G66" s="14" t="s">
        <v>44</v>
      </c>
      <c r="H66" s="14" t="s">
        <v>162</v>
      </c>
      <c r="I66" s="14" t="s">
        <v>46</v>
      </c>
      <c r="J66" s="13">
        <f>J67</f>
        <v>1000</v>
      </c>
      <c r="K66" s="108"/>
      <c r="L66" s="113">
        <f t="shared" si="0"/>
        <v>0</v>
      </c>
      <c r="M66" s="13">
        <f>M67</f>
        <v>1000</v>
      </c>
      <c r="N66" s="108"/>
    </row>
    <row r="67" spans="1:14" x14ac:dyDescent="0.25">
      <c r="A67" s="74" t="s">
        <v>19</v>
      </c>
      <c r="B67" s="105">
        <v>650</v>
      </c>
      <c r="C67" s="14" t="s">
        <v>49</v>
      </c>
      <c r="D67" s="14" t="s">
        <v>44</v>
      </c>
      <c r="E67" s="14" t="s">
        <v>54</v>
      </c>
      <c r="F67" s="14" t="s">
        <v>50</v>
      </c>
      <c r="G67" s="14" t="s">
        <v>44</v>
      </c>
      <c r="H67" s="14" t="s">
        <v>162</v>
      </c>
      <c r="I67" s="14" t="s">
        <v>75</v>
      </c>
      <c r="J67" s="13">
        <v>1000</v>
      </c>
      <c r="K67" s="108"/>
      <c r="L67" s="113">
        <f t="shared" si="0"/>
        <v>0</v>
      </c>
      <c r="M67" s="13">
        <v>1000</v>
      </c>
      <c r="N67" s="108"/>
    </row>
    <row r="68" spans="1:14" x14ac:dyDescent="0.25">
      <c r="A68" s="80" t="s">
        <v>192</v>
      </c>
      <c r="B68" s="107">
        <v>650</v>
      </c>
      <c r="C68" s="16" t="s">
        <v>49</v>
      </c>
      <c r="D68" s="16" t="s">
        <v>52</v>
      </c>
      <c r="E68" s="16" t="s">
        <v>45</v>
      </c>
      <c r="F68" s="16" t="s">
        <v>48</v>
      </c>
      <c r="G68" s="16" t="s">
        <v>45</v>
      </c>
      <c r="H68" s="16" t="s">
        <v>76</v>
      </c>
      <c r="I68" s="16" t="s">
        <v>46</v>
      </c>
      <c r="J68" s="12">
        <f>J69</f>
        <v>8959</v>
      </c>
      <c r="K68" s="108"/>
      <c r="L68" s="112">
        <f t="shared" si="0"/>
        <v>0</v>
      </c>
      <c r="M68" s="12">
        <f>M69</f>
        <v>8959</v>
      </c>
      <c r="N68" s="108"/>
    </row>
    <row r="69" spans="1:14" ht="39" x14ac:dyDescent="0.25">
      <c r="A69" s="104" t="s">
        <v>172</v>
      </c>
      <c r="B69" s="105">
        <v>650</v>
      </c>
      <c r="C69" s="39" t="s">
        <v>49</v>
      </c>
      <c r="D69" s="39" t="s">
        <v>52</v>
      </c>
      <c r="E69" s="39" t="s">
        <v>112</v>
      </c>
      <c r="F69" s="39" t="s">
        <v>60</v>
      </c>
      <c r="G69" s="39" t="s">
        <v>47</v>
      </c>
      <c r="H69" s="39" t="s">
        <v>93</v>
      </c>
      <c r="I69" s="39" t="s">
        <v>46</v>
      </c>
      <c r="J69" s="25">
        <f>J70</f>
        <v>8959</v>
      </c>
      <c r="K69" s="108"/>
      <c r="L69" s="116">
        <f t="shared" si="0"/>
        <v>0</v>
      </c>
      <c r="M69" s="25">
        <f>M70</f>
        <v>8959</v>
      </c>
      <c r="N69" s="108"/>
    </row>
    <row r="70" spans="1:14" ht="26.25" x14ac:dyDescent="0.25">
      <c r="A70" s="74" t="s">
        <v>73</v>
      </c>
      <c r="B70" s="105">
        <v>650</v>
      </c>
      <c r="C70" s="14" t="s">
        <v>49</v>
      </c>
      <c r="D70" s="14" t="s">
        <v>52</v>
      </c>
      <c r="E70" s="14" t="s">
        <v>112</v>
      </c>
      <c r="F70" s="39" t="s">
        <v>60</v>
      </c>
      <c r="G70" s="39" t="s">
        <v>47</v>
      </c>
      <c r="H70" s="39" t="s">
        <v>93</v>
      </c>
      <c r="I70" s="39" t="s">
        <v>59</v>
      </c>
      <c r="J70" s="25">
        <v>8959</v>
      </c>
      <c r="K70" s="108"/>
      <c r="L70" s="116">
        <f t="shared" si="0"/>
        <v>0</v>
      </c>
      <c r="M70" s="25">
        <v>8959</v>
      </c>
      <c r="N70" s="108"/>
    </row>
    <row r="71" spans="1:14" x14ac:dyDescent="0.25">
      <c r="A71" s="82" t="s">
        <v>29</v>
      </c>
      <c r="B71" s="107">
        <v>650</v>
      </c>
      <c r="C71" s="16" t="s">
        <v>49</v>
      </c>
      <c r="D71" s="16" t="s">
        <v>94</v>
      </c>
      <c r="E71" s="16" t="s">
        <v>45</v>
      </c>
      <c r="F71" s="16" t="s">
        <v>48</v>
      </c>
      <c r="G71" s="16" t="s">
        <v>45</v>
      </c>
      <c r="H71" s="16" t="s">
        <v>76</v>
      </c>
      <c r="I71" s="16" t="s">
        <v>46</v>
      </c>
      <c r="J71" s="12">
        <f>J72</f>
        <v>222.7</v>
      </c>
      <c r="K71" s="108"/>
      <c r="L71" s="112">
        <f t="shared" si="0"/>
        <v>0</v>
      </c>
      <c r="M71" s="12">
        <f>M72</f>
        <v>222.7</v>
      </c>
      <c r="N71" s="108"/>
    </row>
    <row r="72" spans="1:14" x14ac:dyDescent="0.25">
      <c r="A72" s="102" t="s">
        <v>30</v>
      </c>
      <c r="B72" s="105">
        <v>650</v>
      </c>
      <c r="C72" s="14" t="s">
        <v>49</v>
      </c>
      <c r="D72" s="14" t="s">
        <v>94</v>
      </c>
      <c r="E72" s="14" t="s">
        <v>67</v>
      </c>
      <c r="F72" s="14" t="s">
        <v>57</v>
      </c>
      <c r="G72" s="14" t="s">
        <v>44</v>
      </c>
      <c r="H72" s="14" t="s">
        <v>116</v>
      </c>
      <c r="I72" s="14" t="s">
        <v>46</v>
      </c>
      <c r="J72" s="13">
        <f>J73</f>
        <v>222.7</v>
      </c>
      <c r="K72" s="108"/>
      <c r="L72" s="113">
        <f t="shared" si="0"/>
        <v>0</v>
      </c>
      <c r="M72" s="13">
        <f>M73</f>
        <v>222.7</v>
      </c>
      <c r="N72" s="108"/>
    </row>
    <row r="73" spans="1:14" ht="25.5" x14ac:dyDescent="0.25">
      <c r="A73" s="102" t="s">
        <v>73</v>
      </c>
      <c r="B73" s="105">
        <v>650</v>
      </c>
      <c r="C73" s="14" t="s">
        <v>49</v>
      </c>
      <c r="D73" s="14" t="s">
        <v>94</v>
      </c>
      <c r="E73" s="14" t="s">
        <v>67</v>
      </c>
      <c r="F73" s="14" t="s">
        <v>57</v>
      </c>
      <c r="G73" s="14" t="s">
        <v>44</v>
      </c>
      <c r="H73" s="14" t="s">
        <v>116</v>
      </c>
      <c r="I73" s="14" t="s">
        <v>59</v>
      </c>
      <c r="J73" s="13">
        <v>222.7</v>
      </c>
      <c r="K73" s="108"/>
      <c r="L73" s="113">
        <f t="shared" si="0"/>
        <v>0</v>
      </c>
      <c r="M73" s="13">
        <v>222.7</v>
      </c>
      <c r="N73" s="108"/>
    </row>
    <row r="74" spans="1:14" x14ac:dyDescent="0.25">
      <c r="A74" s="82" t="s">
        <v>169</v>
      </c>
      <c r="B74" s="107">
        <v>650</v>
      </c>
      <c r="C74" s="16" t="s">
        <v>49</v>
      </c>
      <c r="D74" s="16" t="s">
        <v>167</v>
      </c>
      <c r="E74" s="16" t="s">
        <v>45</v>
      </c>
      <c r="F74" s="16" t="s">
        <v>48</v>
      </c>
      <c r="G74" s="16" t="s">
        <v>48</v>
      </c>
      <c r="H74" s="16" t="s">
        <v>76</v>
      </c>
      <c r="I74" s="16" t="s">
        <v>46</v>
      </c>
      <c r="J74" s="12">
        <f>J75</f>
        <v>279</v>
      </c>
      <c r="K74" s="108"/>
      <c r="L74" s="112">
        <f t="shared" si="0"/>
        <v>0</v>
      </c>
      <c r="M74" s="12">
        <f>M75</f>
        <v>279</v>
      </c>
      <c r="N74" s="108"/>
    </row>
    <row r="75" spans="1:14" ht="77.25" x14ac:dyDescent="0.25">
      <c r="A75" s="74" t="s">
        <v>140</v>
      </c>
      <c r="B75" s="105">
        <v>650</v>
      </c>
      <c r="C75" s="14" t="s">
        <v>49</v>
      </c>
      <c r="D75" s="14" t="s">
        <v>167</v>
      </c>
      <c r="E75" s="14" t="s">
        <v>88</v>
      </c>
      <c r="F75" s="14" t="s">
        <v>60</v>
      </c>
      <c r="G75" s="14" t="s">
        <v>44</v>
      </c>
      <c r="H75" s="14" t="s">
        <v>139</v>
      </c>
      <c r="I75" s="14" t="s">
        <v>46</v>
      </c>
      <c r="J75" s="13">
        <f>J76</f>
        <v>279</v>
      </c>
      <c r="K75" s="108"/>
      <c r="L75" s="113">
        <f t="shared" si="0"/>
        <v>0</v>
      </c>
      <c r="M75" s="13">
        <f>M76</f>
        <v>279</v>
      </c>
      <c r="N75" s="108"/>
    </row>
    <row r="76" spans="1:14" x14ac:dyDescent="0.25">
      <c r="A76" s="81" t="s">
        <v>70</v>
      </c>
      <c r="B76" s="105">
        <v>650</v>
      </c>
      <c r="C76" s="14" t="s">
        <v>49</v>
      </c>
      <c r="D76" s="14" t="s">
        <v>167</v>
      </c>
      <c r="E76" s="14" t="s">
        <v>88</v>
      </c>
      <c r="F76" s="14" t="s">
        <v>60</v>
      </c>
      <c r="G76" s="14" t="s">
        <v>44</v>
      </c>
      <c r="H76" s="14" t="s">
        <v>139</v>
      </c>
      <c r="I76" s="14" t="s">
        <v>125</v>
      </c>
      <c r="J76" s="13">
        <v>279</v>
      </c>
      <c r="K76" s="108"/>
      <c r="L76" s="113">
        <f t="shared" si="0"/>
        <v>0</v>
      </c>
      <c r="M76" s="13">
        <v>279</v>
      </c>
      <c r="N76" s="108"/>
    </row>
    <row r="77" spans="1:14" x14ac:dyDescent="0.25">
      <c r="A77" s="99" t="s">
        <v>31</v>
      </c>
      <c r="B77" s="106">
        <v>650</v>
      </c>
      <c r="C77" s="44" t="s">
        <v>54</v>
      </c>
      <c r="D77" s="44" t="s">
        <v>45</v>
      </c>
      <c r="E77" s="44" t="s">
        <v>45</v>
      </c>
      <c r="F77" s="44" t="s">
        <v>48</v>
      </c>
      <c r="G77" s="44" t="s">
        <v>45</v>
      </c>
      <c r="H77" s="44" t="s">
        <v>76</v>
      </c>
      <c r="I77" s="44" t="s">
        <v>46</v>
      </c>
      <c r="J77" s="20">
        <f>J78+J85+J94</f>
        <v>13528.4</v>
      </c>
      <c r="K77" s="108"/>
      <c r="L77" s="111">
        <f t="shared" ref="L77:L117" si="4">M77-J77</f>
        <v>-169</v>
      </c>
      <c r="M77" s="20">
        <f>M78+M85+M94</f>
        <v>13359.4</v>
      </c>
      <c r="N77" s="108"/>
    </row>
    <row r="78" spans="1:14" x14ac:dyDescent="0.25">
      <c r="A78" s="103" t="s">
        <v>32</v>
      </c>
      <c r="B78" s="107">
        <v>650</v>
      </c>
      <c r="C78" s="37" t="s">
        <v>54</v>
      </c>
      <c r="D78" s="37" t="s">
        <v>44</v>
      </c>
      <c r="E78" s="37" t="s">
        <v>45</v>
      </c>
      <c r="F78" s="37" t="s">
        <v>48</v>
      </c>
      <c r="G78" s="37" t="s">
        <v>45</v>
      </c>
      <c r="H78" s="37" t="s">
        <v>76</v>
      </c>
      <c r="I78" s="37" t="s">
        <v>46</v>
      </c>
      <c r="J78" s="12">
        <f>J79+J81+J83</f>
        <v>2363.1999999999998</v>
      </c>
      <c r="K78" s="108"/>
      <c r="L78" s="117">
        <f t="shared" si="4"/>
        <v>0</v>
      </c>
      <c r="M78" s="12">
        <f>M79+M81+M83</f>
        <v>2363.1999999999998</v>
      </c>
      <c r="N78" s="108"/>
    </row>
    <row r="79" spans="1:14" ht="39" x14ac:dyDescent="0.25">
      <c r="A79" s="104" t="s">
        <v>172</v>
      </c>
      <c r="B79" s="105">
        <v>650</v>
      </c>
      <c r="C79" s="38" t="s">
        <v>54</v>
      </c>
      <c r="D79" s="38" t="s">
        <v>44</v>
      </c>
      <c r="E79" s="38" t="s">
        <v>52</v>
      </c>
      <c r="F79" s="38" t="s">
        <v>57</v>
      </c>
      <c r="G79" s="38" t="s">
        <v>47</v>
      </c>
      <c r="H79" s="38" t="s">
        <v>93</v>
      </c>
      <c r="I79" s="38" t="s">
        <v>46</v>
      </c>
      <c r="J79" s="25">
        <f>J80</f>
        <v>447.7</v>
      </c>
      <c r="K79" s="108"/>
      <c r="L79" s="116">
        <f t="shared" si="4"/>
        <v>0</v>
      </c>
      <c r="M79" s="25">
        <f>M80</f>
        <v>447.7</v>
      </c>
      <c r="N79" s="108"/>
    </row>
    <row r="80" spans="1:14" ht="25.5" x14ac:dyDescent="0.25">
      <c r="A80" s="102" t="s">
        <v>73</v>
      </c>
      <c r="B80" s="105">
        <v>650</v>
      </c>
      <c r="C80" s="38" t="s">
        <v>54</v>
      </c>
      <c r="D80" s="38" t="s">
        <v>44</v>
      </c>
      <c r="E80" s="38" t="s">
        <v>52</v>
      </c>
      <c r="F80" s="38" t="s">
        <v>57</v>
      </c>
      <c r="G80" s="38" t="s">
        <v>47</v>
      </c>
      <c r="H80" s="38" t="s">
        <v>93</v>
      </c>
      <c r="I80" s="38" t="s">
        <v>59</v>
      </c>
      <c r="J80" s="25">
        <v>447.7</v>
      </c>
      <c r="K80" s="108"/>
      <c r="L80" s="116">
        <f t="shared" si="4"/>
        <v>0</v>
      </c>
      <c r="M80" s="25">
        <v>447.7</v>
      </c>
      <c r="N80" s="108"/>
    </row>
    <row r="81" spans="1:14" ht="39" x14ac:dyDescent="0.25">
      <c r="A81" s="104" t="s">
        <v>172</v>
      </c>
      <c r="B81" s="105">
        <v>650</v>
      </c>
      <c r="C81" s="39" t="s">
        <v>54</v>
      </c>
      <c r="D81" s="39" t="s">
        <v>44</v>
      </c>
      <c r="E81" s="39" t="s">
        <v>52</v>
      </c>
      <c r="F81" s="39" t="s">
        <v>65</v>
      </c>
      <c r="G81" s="39" t="s">
        <v>49</v>
      </c>
      <c r="H81" s="39" t="s">
        <v>93</v>
      </c>
      <c r="I81" s="39" t="s">
        <v>46</v>
      </c>
      <c r="J81" s="25">
        <f>J82</f>
        <v>876</v>
      </c>
      <c r="K81" s="108"/>
      <c r="L81" s="116">
        <f t="shared" si="4"/>
        <v>0</v>
      </c>
      <c r="M81" s="25">
        <f>M82</f>
        <v>876</v>
      </c>
      <c r="N81" s="108"/>
    </row>
    <row r="82" spans="1:14" ht="51.75" x14ac:dyDescent="0.25">
      <c r="A82" s="104" t="s">
        <v>137</v>
      </c>
      <c r="B82" s="105">
        <v>650</v>
      </c>
      <c r="C82" s="39" t="s">
        <v>54</v>
      </c>
      <c r="D82" s="39" t="s">
        <v>44</v>
      </c>
      <c r="E82" s="39" t="s">
        <v>52</v>
      </c>
      <c r="F82" s="39" t="s">
        <v>65</v>
      </c>
      <c r="G82" s="39" t="s">
        <v>49</v>
      </c>
      <c r="H82" s="39" t="s">
        <v>93</v>
      </c>
      <c r="I82" s="39" t="s">
        <v>118</v>
      </c>
      <c r="J82" s="25">
        <v>876</v>
      </c>
      <c r="K82" s="108"/>
      <c r="L82" s="116">
        <f t="shared" si="4"/>
        <v>0</v>
      </c>
      <c r="M82" s="25">
        <v>876</v>
      </c>
      <c r="N82" s="108"/>
    </row>
    <row r="83" spans="1:14" ht="38.25" x14ac:dyDescent="0.25">
      <c r="A83" s="102" t="s">
        <v>172</v>
      </c>
      <c r="B83" s="105">
        <v>650</v>
      </c>
      <c r="C83" s="83" t="s">
        <v>54</v>
      </c>
      <c r="D83" s="72" t="s">
        <v>44</v>
      </c>
      <c r="E83" s="72" t="s">
        <v>52</v>
      </c>
      <c r="F83" s="75" t="s">
        <v>174</v>
      </c>
      <c r="G83" s="75" t="s">
        <v>47</v>
      </c>
      <c r="H83" s="75" t="s">
        <v>93</v>
      </c>
      <c r="I83" s="72" t="s">
        <v>46</v>
      </c>
      <c r="J83" s="25">
        <f>J84</f>
        <v>1039.5</v>
      </c>
      <c r="K83" s="108"/>
      <c r="L83" s="115">
        <f t="shared" si="4"/>
        <v>0</v>
      </c>
      <c r="M83" s="25">
        <f>M84</f>
        <v>1039.5</v>
      </c>
      <c r="N83" s="108"/>
    </row>
    <row r="84" spans="1:14" ht="25.5" x14ac:dyDescent="0.25">
      <c r="A84" s="102" t="s">
        <v>73</v>
      </c>
      <c r="B84" s="105">
        <v>650</v>
      </c>
      <c r="C84" s="83" t="s">
        <v>54</v>
      </c>
      <c r="D84" s="72" t="s">
        <v>44</v>
      </c>
      <c r="E84" s="72" t="s">
        <v>52</v>
      </c>
      <c r="F84" s="75" t="s">
        <v>174</v>
      </c>
      <c r="G84" s="75" t="s">
        <v>47</v>
      </c>
      <c r="H84" s="75" t="s">
        <v>93</v>
      </c>
      <c r="I84" s="72" t="s">
        <v>59</v>
      </c>
      <c r="J84" s="25">
        <v>1039.5</v>
      </c>
      <c r="K84" s="108"/>
      <c r="L84" s="115">
        <f t="shared" si="4"/>
        <v>0</v>
      </c>
      <c r="M84" s="25">
        <v>1039.5</v>
      </c>
      <c r="N84" s="108"/>
    </row>
    <row r="85" spans="1:14" x14ac:dyDescent="0.25">
      <c r="A85" s="82" t="s">
        <v>34</v>
      </c>
      <c r="B85" s="107">
        <v>650</v>
      </c>
      <c r="C85" s="16" t="s">
        <v>54</v>
      </c>
      <c r="D85" s="16" t="s">
        <v>47</v>
      </c>
      <c r="E85" s="16" t="s">
        <v>45</v>
      </c>
      <c r="F85" s="16" t="s">
        <v>48</v>
      </c>
      <c r="G85" s="16" t="s">
        <v>45</v>
      </c>
      <c r="H85" s="16" t="s">
        <v>76</v>
      </c>
      <c r="I85" s="16" t="s">
        <v>46</v>
      </c>
      <c r="J85" s="12">
        <f>J86+J88+J90+J92</f>
        <v>9104.1</v>
      </c>
      <c r="K85" s="108"/>
      <c r="L85" s="112">
        <f t="shared" si="4"/>
        <v>0</v>
      </c>
      <c r="M85" s="12">
        <f>M86+M88+M90+M92</f>
        <v>9104.1</v>
      </c>
      <c r="N85" s="108"/>
    </row>
    <row r="86" spans="1:14" ht="77.25" x14ac:dyDescent="0.25">
      <c r="A86" s="74" t="s">
        <v>177</v>
      </c>
      <c r="B86" s="105">
        <v>650</v>
      </c>
      <c r="C86" s="39" t="s">
        <v>54</v>
      </c>
      <c r="D86" s="39" t="s">
        <v>47</v>
      </c>
      <c r="E86" s="39" t="s">
        <v>52</v>
      </c>
      <c r="F86" s="39" t="s">
        <v>50</v>
      </c>
      <c r="G86" s="39" t="s">
        <v>47</v>
      </c>
      <c r="H86" s="75" t="s">
        <v>176</v>
      </c>
      <c r="I86" s="39" t="s">
        <v>46</v>
      </c>
      <c r="J86" s="25">
        <f>J87</f>
        <v>15.8</v>
      </c>
      <c r="K86" s="108"/>
      <c r="L86" s="116">
        <f t="shared" si="4"/>
        <v>0</v>
      </c>
      <c r="M86" s="25">
        <f>M87</f>
        <v>15.8</v>
      </c>
      <c r="N86" s="108"/>
    </row>
    <row r="87" spans="1:14" ht="25.5" x14ac:dyDescent="0.25">
      <c r="A87" s="102" t="s">
        <v>73</v>
      </c>
      <c r="B87" s="105">
        <v>650</v>
      </c>
      <c r="C87" s="39" t="s">
        <v>54</v>
      </c>
      <c r="D87" s="39" t="s">
        <v>47</v>
      </c>
      <c r="E87" s="39" t="s">
        <v>52</v>
      </c>
      <c r="F87" s="39" t="s">
        <v>50</v>
      </c>
      <c r="G87" s="39" t="s">
        <v>47</v>
      </c>
      <c r="H87" s="75" t="s">
        <v>176</v>
      </c>
      <c r="I87" s="39" t="s">
        <v>59</v>
      </c>
      <c r="J87" s="25">
        <v>15.8</v>
      </c>
      <c r="K87" s="108"/>
      <c r="L87" s="116">
        <f t="shared" si="4"/>
        <v>0</v>
      </c>
      <c r="M87" s="25">
        <v>15.8</v>
      </c>
      <c r="N87" s="108"/>
    </row>
    <row r="88" spans="1:14" ht="64.5" x14ac:dyDescent="0.25">
      <c r="A88" s="74" t="s">
        <v>199</v>
      </c>
      <c r="B88" s="105">
        <v>650</v>
      </c>
      <c r="C88" s="76" t="s">
        <v>54</v>
      </c>
      <c r="D88" s="75" t="s">
        <v>47</v>
      </c>
      <c r="E88" s="75" t="s">
        <v>52</v>
      </c>
      <c r="F88" s="75" t="s">
        <v>50</v>
      </c>
      <c r="G88" s="75" t="s">
        <v>47</v>
      </c>
      <c r="H88" s="75" t="s">
        <v>135</v>
      </c>
      <c r="I88" s="39" t="s">
        <v>46</v>
      </c>
      <c r="J88" s="25">
        <f>J89</f>
        <v>300</v>
      </c>
      <c r="K88" s="108"/>
      <c r="L88" s="116">
        <f t="shared" si="4"/>
        <v>0</v>
      </c>
      <c r="M88" s="25">
        <f>M89</f>
        <v>300</v>
      </c>
      <c r="N88" s="108"/>
    </row>
    <row r="89" spans="1:14" ht="25.5" x14ac:dyDescent="0.25">
      <c r="A89" s="102" t="s">
        <v>73</v>
      </c>
      <c r="B89" s="105">
        <v>650</v>
      </c>
      <c r="C89" s="76" t="s">
        <v>54</v>
      </c>
      <c r="D89" s="75" t="s">
        <v>47</v>
      </c>
      <c r="E89" s="75" t="s">
        <v>52</v>
      </c>
      <c r="F89" s="75" t="s">
        <v>50</v>
      </c>
      <c r="G89" s="75" t="s">
        <v>47</v>
      </c>
      <c r="H89" s="75" t="s">
        <v>135</v>
      </c>
      <c r="I89" s="39" t="s">
        <v>59</v>
      </c>
      <c r="J89" s="25">
        <v>300</v>
      </c>
      <c r="K89" s="108"/>
      <c r="L89" s="116">
        <f t="shared" si="4"/>
        <v>0</v>
      </c>
      <c r="M89" s="25">
        <v>300</v>
      </c>
      <c r="N89" s="108"/>
    </row>
    <row r="90" spans="1:14" ht="39" x14ac:dyDescent="0.25">
      <c r="A90" s="104" t="s">
        <v>172</v>
      </c>
      <c r="B90" s="105">
        <v>650</v>
      </c>
      <c r="C90" s="39" t="s">
        <v>54</v>
      </c>
      <c r="D90" s="39" t="s">
        <v>47</v>
      </c>
      <c r="E90" s="39" t="s">
        <v>52</v>
      </c>
      <c r="F90" s="39" t="s">
        <v>65</v>
      </c>
      <c r="G90" s="39" t="s">
        <v>49</v>
      </c>
      <c r="H90" s="39" t="s">
        <v>93</v>
      </c>
      <c r="I90" s="39" t="s">
        <v>46</v>
      </c>
      <c r="J90" s="25">
        <f>J91</f>
        <v>2348.9</v>
      </c>
      <c r="K90" s="108"/>
      <c r="L90" s="116">
        <f t="shared" si="4"/>
        <v>0</v>
      </c>
      <c r="M90" s="25">
        <f>M91</f>
        <v>2348.9</v>
      </c>
      <c r="N90" s="108"/>
    </row>
    <row r="91" spans="1:14" ht="51.75" x14ac:dyDescent="0.25">
      <c r="A91" s="104" t="s">
        <v>137</v>
      </c>
      <c r="B91" s="105">
        <v>650</v>
      </c>
      <c r="C91" s="39" t="s">
        <v>54</v>
      </c>
      <c r="D91" s="39" t="s">
        <v>47</v>
      </c>
      <c r="E91" s="39" t="s">
        <v>52</v>
      </c>
      <c r="F91" s="39" t="s">
        <v>65</v>
      </c>
      <c r="G91" s="39" t="s">
        <v>49</v>
      </c>
      <c r="H91" s="39" t="s">
        <v>93</v>
      </c>
      <c r="I91" s="39" t="s">
        <v>118</v>
      </c>
      <c r="J91" s="25">
        <f>2648.9-300</f>
        <v>2348.9</v>
      </c>
      <c r="K91" s="108"/>
      <c r="L91" s="116">
        <f t="shared" si="4"/>
        <v>0</v>
      </c>
      <c r="M91" s="25">
        <f>2648.9-300</f>
        <v>2348.9</v>
      </c>
      <c r="N91" s="108"/>
    </row>
    <row r="92" spans="1:14" ht="77.25" x14ac:dyDescent="0.25">
      <c r="A92" s="74" t="s">
        <v>140</v>
      </c>
      <c r="B92" s="105">
        <v>650</v>
      </c>
      <c r="C92" s="84" t="s">
        <v>54</v>
      </c>
      <c r="D92" s="85" t="s">
        <v>47</v>
      </c>
      <c r="E92" s="72" t="s">
        <v>88</v>
      </c>
      <c r="F92" s="83" t="s">
        <v>60</v>
      </c>
      <c r="G92" s="83" t="s">
        <v>44</v>
      </c>
      <c r="H92" s="83" t="s">
        <v>139</v>
      </c>
      <c r="I92" s="14" t="s">
        <v>46</v>
      </c>
      <c r="J92" s="25">
        <f>J93</f>
        <v>6439.4</v>
      </c>
      <c r="K92" s="108"/>
      <c r="L92" s="113">
        <f t="shared" si="4"/>
        <v>0</v>
      </c>
      <c r="M92" s="25">
        <f>M93</f>
        <v>6439.4</v>
      </c>
      <c r="N92" s="108"/>
    </row>
    <row r="93" spans="1:14" x14ac:dyDescent="0.25">
      <c r="A93" s="81" t="s">
        <v>70</v>
      </c>
      <c r="B93" s="105">
        <v>650</v>
      </c>
      <c r="C93" s="84" t="s">
        <v>54</v>
      </c>
      <c r="D93" s="85" t="s">
        <v>47</v>
      </c>
      <c r="E93" s="72" t="s">
        <v>88</v>
      </c>
      <c r="F93" s="83" t="s">
        <v>60</v>
      </c>
      <c r="G93" s="83" t="s">
        <v>44</v>
      </c>
      <c r="H93" s="83" t="s">
        <v>139</v>
      </c>
      <c r="I93" s="14" t="s">
        <v>125</v>
      </c>
      <c r="J93" s="25">
        <v>6439.4</v>
      </c>
      <c r="K93" s="108"/>
      <c r="L93" s="113">
        <f t="shared" si="4"/>
        <v>0</v>
      </c>
      <c r="M93" s="25">
        <v>6439.4</v>
      </c>
      <c r="N93" s="108"/>
    </row>
    <row r="94" spans="1:14" x14ac:dyDescent="0.25">
      <c r="A94" s="82" t="s">
        <v>35</v>
      </c>
      <c r="B94" s="107">
        <v>650</v>
      </c>
      <c r="C94" s="16" t="s">
        <v>54</v>
      </c>
      <c r="D94" s="16" t="s">
        <v>51</v>
      </c>
      <c r="E94" s="16" t="s">
        <v>45</v>
      </c>
      <c r="F94" s="16" t="s">
        <v>48</v>
      </c>
      <c r="G94" s="16" t="s">
        <v>45</v>
      </c>
      <c r="H94" s="16" t="s">
        <v>76</v>
      </c>
      <c r="I94" s="16" t="s">
        <v>46</v>
      </c>
      <c r="J94" s="12">
        <f>J97+J99+J95+J101+J103</f>
        <v>2061.1</v>
      </c>
      <c r="K94" s="108"/>
      <c r="L94" s="112">
        <f t="shared" si="4"/>
        <v>-169</v>
      </c>
      <c r="M94" s="12">
        <f>M97+M99+M95+M101+M103</f>
        <v>1892.1</v>
      </c>
      <c r="N94" s="108"/>
    </row>
    <row r="95" spans="1:14" ht="39" x14ac:dyDescent="0.25">
      <c r="A95" s="104" t="s">
        <v>172</v>
      </c>
      <c r="B95" s="105">
        <v>650</v>
      </c>
      <c r="C95" s="39" t="s">
        <v>54</v>
      </c>
      <c r="D95" s="39" t="s">
        <v>51</v>
      </c>
      <c r="E95" s="14" t="s">
        <v>122</v>
      </c>
      <c r="F95" s="14" t="s">
        <v>66</v>
      </c>
      <c r="G95" s="14" t="s">
        <v>44</v>
      </c>
      <c r="H95" s="14" t="s">
        <v>93</v>
      </c>
      <c r="I95" s="14" t="s">
        <v>46</v>
      </c>
      <c r="J95" s="13">
        <f>J96</f>
        <v>8.8000000000000007</v>
      </c>
      <c r="K95" s="128"/>
      <c r="L95" s="113">
        <f t="shared" si="4"/>
        <v>0</v>
      </c>
      <c r="M95" s="13">
        <f>M96</f>
        <v>8.8000000000000007</v>
      </c>
      <c r="N95" s="128"/>
    </row>
    <row r="96" spans="1:14" ht="26.25" x14ac:dyDescent="0.25">
      <c r="A96" s="74" t="s">
        <v>73</v>
      </c>
      <c r="B96" s="105">
        <v>650</v>
      </c>
      <c r="C96" s="39" t="s">
        <v>54</v>
      </c>
      <c r="D96" s="39" t="s">
        <v>51</v>
      </c>
      <c r="E96" s="14" t="s">
        <v>122</v>
      </c>
      <c r="F96" s="14" t="s">
        <v>66</v>
      </c>
      <c r="G96" s="14" t="s">
        <v>44</v>
      </c>
      <c r="H96" s="14" t="s">
        <v>93</v>
      </c>
      <c r="I96" s="14" t="s">
        <v>59</v>
      </c>
      <c r="J96" s="13">
        <v>8.8000000000000007</v>
      </c>
      <c r="K96" s="128"/>
      <c r="L96" s="113">
        <f t="shared" si="4"/>
        <v>0</v>
      </c>
      <c r="M96" s="13">
        <v>8.8000000000000007</v>
      </c>
      <c r="N96" s="128"/>
    </row>
    <row r="97" spans="1:14" ht="39" x14ac:dyDescent="0.25">
      <c r="A97" s="104" t="s">
        <v>172</v>
      </c>
      <c r="B97" s="105">
        <v>650</v>
      </c>
      <c r="C97" s="39" t="s">
        <v>54</v>
      </c>
      <c r="D97" s="39" t="s">
        <v>51</v>
      </c>
      <c r="E97" s="39" t="s">
        <v>112</v>
      </c>
      <c r="F97" s="39" t="s">
        <v>60</v>
      </c>
      <c r="G97" s="39" t="s">
        <v>47</v>
      </c>
      <c r="H97" s="39" t="s">
        <v>93</v>
      </c>
      <c r="I97" s="14" t="s">
        <v>46</v>
      </c>
      <c r="J97" s="13">
        <f>J98</f>
        <v>0</v>
      </c>
      <c r="K97" s="108"/>
      <c r="L97" s="113">
        <f t="shared" si="4"/>
        <v>0</v>
      </c>
      <c r="M97" s="13">
        <f>M98</f>
        <v>0</v>
      </c>
      <c r="N97" s="108"/>
    </row>
    <row r="98" spans="1:14" ht="26.25" x14ac:dyDescent="0.25">
      <c r="A98" s="74" t="s">
        <v>73</v>
      </c>
      <c r="B98" s="105">
        <v>650</v>
      </c>
      <c r="C98" s="14" t="s">
        <v>54</v>
      </c>
      <c r="D98" s="14" t="s">
        <v>51</v>
      </c>
      <c r="E98" s="39" t="s">
        <v>112</v>
      </c>
      <c r="F98" s="39" t="s">
        <v>60</v>
      </c>
      <c r="G98" s="39" t="s">
        <v>47</v>
      </c>
      <c r="H98" s="39" t="s">
        <v>93</v>
      </c>
      <c r="I98" s="14" t="s">
        <v>59</v>
      </c>
      <c r="J98" s="13">
        <f>933.9+4.4-938.3</f>
        <v>0</v>
      </c>
      <c r="K98" s="108"/>
      <c r="L98" s="113">
        <f t="shared" si="4"/>
        <v>0</v>
      </c>
      <c r="M98" s="13">
        <f>933.9+4.4-938.3</f>
        <v>0</v>
      </c>
      <c r="N98" s="108"/>
    </row>
    <row r="99" spans="1:14" ht="39" x14ac:dyDescent="0.25">
      <c r="A99" s="104" t="s">
        <v>172</v>
      </c>
      <c r="B99" s="105">
        <v>650</v>
      </c>
      <c r="C99" s="14" t="s">
        <v>54</v>
      </c>
      <c r="D99" s="14" t="s">
        <v>51</v>
      </c>
      <c r="E99" s="14" t="s">
        <v>120</v>
      </c>
      <c r="F99" s="14" t="s">
        <v>48</v>
      </c>
      <c r="G99" s="14" t="s">
        <v>44</v>
      </c>
      <c r="H99" s="14" t="s">
        <v>93</v>
      </c>
      <c r="I99" s="14" t="s">
        <v>46</v>
      </c>
      <c r="J99" s="13">
        <f>J100</f>
        <v>1102.5999999999999</v>
      </c>
      <c r="K99" s="108"/>
      <c r="L99" s="113">
        <f t="shared" si="4"/>
        <v>-169</v>
      </c>
      <c r="M99" s="13">
        <f>M100</f>
        <v>933.59999999999991</v>
      </c>
      <c r="N99" s="108"/>
    </row>
    <row r="100" spans="1:14" ht="26.25" x14ac:dyDescent="0.25">
      <c r="A100" s="74" t="s">
        <v>73</v>
      </c>
      <c r="B100" s="105">
        <v>650</v>
      </c>
      <c r="C100" s="14" t="s">
        <v>54</v>
      </c>
      <c r="D100" s="14" t="s">
        <v>51</v>
      </c>
      <c r="E100" s="14" t="s">
        <v>120</v>
      </c>
      <c r="F100" s="14" t="s">
        <v>48</v>
      </c>
      <c r="G100" s="14" t="s">
        <v>44</v>
      </c>
      <c r="H100" s="14" t="s">
        <v>93</v>
      </c>
      <c r="I100" s="14" t="s">
        <v>59</v>
      </c>
      <c r="J100" s="13">
        <v>1102.5999999999999</v>
      </c>
      <c r="K100" s="108"/>
      <c r="L100" s="113">
        <f t="shared" si="4"/>
        <v>-169</v>
      </c>
      <c r="M100" s="13">
        <f>1033.6-100</f>
        <v>933.59999999999991</v>
      </c>
      <c r="N100" s="108"/>
    </row>
    <row r="101" spans="1:14" ht="39" x14ac:dyDescent="0.25">
      <c r="A101" s="104" t="s">
        <v>172</v>
      </c>
      <c r="B101" s="105">
        <v>650</v>
      </c>
      <c r="C101" s="14" t="s">
        <v>54</v>
      </c>
      <c r="D101" s="14" t="s">
        <v>51</v>
      </c>
      <c r="E101" s="84" t="s">
        <v>216</v>
      </c>
      <c r="F101" s="84" t="s">
        <v>48</v>
      </c>
      <c r="G101" s="84" t="s">
        <v>44</v>
      </c>
      <c r="H101" s="84" t="s">
        <v>93</v>
      </c>
      <c r="I101" s="84" t="s">
        <v>46</v>
      </c>
      <c r="J101" s="13">
        <f>J102</f>
        <v>200</v>
      </c>
      <c r="K101" s="108"/>
      <c r="L101" s="113">
        <f t="shared" si="4"/>
        <v>0</v>
      </c>
      <c r="M101" s="13">
        <f>M102</f>
        <v>200</v>
      </c>
      <c r="N101" s="108"/>
    </row>
    <row r="102" spans="1:14" ht="26.25" x14ac:dyDescent="0.25">
      <c r="A102" s="74" t="s">
        <v>73</v>
      </c>
      <c r="B102" s="105">
        <v>650</v>
      </c>
      <c r="C102" s="14" t="s">
        <v>54</v>
      </c>
      <c r="D102" s="14" t="s">
        <v>51</v>
      </c>
      <c r="E102" s="84" t="s">
        <v>216</v>
      </c>
      <c r="F102" s="84" t="s">
        <v>48</v>
      </c>
      <c r="G102" s="84" t="s">
        <v>44</v>
      </c>
      <c r="H102" s="84" t="s">
        <v>93</v>
      </c>
      <c r="I102" s="84" t="s">
        <v>59</v>
      </c>
      <c r="J102" s="13">
        <v>200</v>
      </c>
      <c r="K102" s="108"/>
      <c r="L102" s="113">
        <f t="shared" si="4"/>
        <v>0</v>
      </c>
      <c r="M102" s="13">
        <v>200</v>
      </c>
      <c r="N102" s="108"/>
    </row>
    <row r="103" spans="1:14" ht="39" x14ac:dyDescent="0.25">
      <c r="A103" s="104" t="s">
        <v>172</v>
      </c>
      <c r="B103" s="105">
        <v>650</v>
      </c>
      <c r="C103" s="14" t="s">
        <v>54</v>
      </c>
      <c r="D103" s="14" t="s">
        <v>51</v>
      </c>
      <c r="E103" s="84" t="s">
        <v>216</v>
      </c>
      <c r="F103" s="84" t="s">
        <v>48</v>
      </c>
      <c r="G103" s="84" t="s">
        <v>47</v>
      </c>
      <c r="H103" s="84" t="s">
        <v>93</v>
      </c>
      <c r="I103" s="84" t="s">
        <v>46</v>
      </c>
      <c r="J103" s="13">
        <f>J104</f>
        <v>749.7</v>
      </c>
      <c r="K103" s="108"/>
      <c r="L103" s="113">
        <f t="shared" si="4"/>
        <v>0</v>
      </c>
      <c r="M103" s="13">
        <f>M104</f>
        <v>749.7</v>
      </c>
      <c r="N103" s="108"/>
    </row>
    <row r="104" spans="1:14" ht="26.25" x14ac:dyDescent="0.25">
      <c r="A104" s="74" t="s">
        <v>73</v>
      </c>
      <c r="B104" s="105">
        <v>650</v>
      </c>
      <c r="C104" s="14" t="s">
        <v>54</v>
      </c>
      <c r="D104" s="14" t="s">
        <v>51</v>
      </c>
      <c r="E104" s="84" t="s">
        <v>216</v>
      </c>
      <c r="F104" s="84" t="s">
        <v>48</v>
      </c>
      <c r="G104" s="84" t="s">
        <v>47</v>
      </c>
      <c r="H104" s="84" t="s">
        <v>93</v>
      </c>
      <c r="I104" s="84" t="s">
        <v>59</v>
      </c>
      <c r="J104" s="13">
        <v>749.7</v>
      </c>
      <c r="K104" s="108"/>
      <c r="L104" s="113">
        <f t="shared" si="4"/>
        <v>0</v>
      </c>
      <c r="M104" s="13">
        <v>749.7</v>
      </c>
      <c r="N104" s="108"/>
    </row>
    <row r="105" spans="1:14" x14ac:dyDescent="0.25">
      <c r="A105" s="92" t="s">
        <v>179</v>
      </c>
      <c r="B105" s="106">
        <v>650</v>
      </c>
      <c r="C105" s="91" t="s">
        <v>55</v>
      </c>
      <c r="D105" s="88" t="s">
        <v>45</v>
      </c>
      <c r="E105" s="88" t="s">
        <v>45</v>
      </c>
      <c r="F105" s="88" t="s">
        <v>48</v>
      </c>
      <c r="G105" s="88" t="s">
        <v>45</v>
      </c>
      <c r="H105" s="88" t="s">
        <v>76</v>
      </c>
      <c r="I105" s="88" t="s">
        <v>46</v>
      </c>
      <c r="J105" s="20">
        <f t="shared" ref="J105" si="5">J106</f>
        <v>45.6</v>
      </c>
      <c r="K105" s="108"/>
      <c r="L105" s="121">
        <f t="shared" si="4"/>
        <v>89.700000000000017</v>
      </c>
      <c r="M105" s="20">
        <f t="shared" ref="M105" si="6">M106</f>
        <v>135.30000000000001</v>
      </c>
      <c r="N105" s="108"/>
    </row>
    <row r="106" spans="1:14" x14ac:dyDescent="0.25">
      <c r="A106" s="80" t="s">
        <v>180</v>
      </c>
      <c r="B106" s="107">
        <v>650</v>
      </c>
      <c r="C106" s="89" t="s">
        <v>55</v>
      </c>
      <c r="D106" s="90" t="s">
        <v>44</v>
      </c>
      <c r="E106" s="90" t="s">
        <v>45</v>
      </c>
      <c r="F106" s="90" t="s">
        <v>48</v>
      </c>
      <c r="G106" s="90" t="s">
        <v>45</v>
      </c>
      <c r="H106" s="90" t="s">
        <v>76</v>
      </c>
      <c r="I106" s="90" t="s">
        <v>46</v>
      </c>
      <c r="J106" s="12">
        <f>J107</f>
        <v>45.6</v>
      </c>
      <c r="K106" s="108"/>
      <c r="L106" s="122">
        <f t="shared" si="4"/>
        <v>89.700000000000017</v>
      </c>
      <c r="M106" s="12">
        <f>M107</f>
        <v>135.30000000000001</v>
      </c>
      <c r="N106" s="108"/>
    </row>
    <row r="107" spans="1:14" x14ac:dyDescent="0.25">
      <c r="A107" s="74" t="s">
        <v>184</v>
      </c>
      <c r="B107" s="105">
        <v>650</v>
      </c>
      <c r="C107" s="84" t="s">
        <v>55</v>
      </c>
      <c r="D107" s="85" t="s">
        <v>44</v>
      </c>
      <c r="E107" s="85" t="s">
        <v>51</v>
      </c>
      <c r="F107" s="85" t="s">
        <v>174</v>
      </c>
      <c r="G107" s="85" t="s">
        <v>44</v>
      </c>
      <c r="H107" s="85" t="s">
        <v>101</v>
      </c>
      <c r="I107" s="85" t="s">
        <v>46</v>
      </c>
      <c r="J107" s="13">
        <f>J108</f>
        <v>45.6</v>
      </c>
      <c r="K107" s="108"/>
      <c r="L107" s="123">
        <f t="shared" si="4"/>
        <v>89.700000000000017</v>
      </c>
      <c r="M107" s="13">
        <f>M108</f>
        <v>135.30000000000001</v>
      </c>
      <c r="N107" s="108"/>
    </row>
    <row r="108" spans="1:14" ht="26.25" x14ac:dyDescent="0.25">
      <c r="A108" s="74" t="s">
        <v>73</v>
      </c>
      <c r="B108" s="105">
        <v>650</v>
      </c>
      <c r="C108" s="84" t="s">
        <v>55</v>
      </c>
      <c r="D108" s="85" t="s">
        <v>44</v>
      </c>
      <c r="E108" s="85" t="s">
        <v>51</v>
      </c>
      <c r="F108" s="85" t="s">
        <v>174</v>
      </c>
      <c r="G108" s="85" t="s">
        <v>44</v>
      </c>
      <c r="H108" s="85" t="s">
        <v>101</v>
      </c>
      <c r="I108" s="85" t="s">
        <v>59</v>
      </c>
      <c r="J108" s="13">
        <f>50-4.4</f>
        <v>45.6</v>
      </c>
      <c r="K108" s="108"/>
      <c r="L108" s="123">
        <f t="shared" si="4"/>
        <v>89.700000000000017</v>
      </c>
      <c r="M108" s="13">
        <v>135.30000000000001</v>
      </c>
      <c r="N108" s="108"/>
    </row>
    <row r="109" spans="1:14" x14ac:dyDescent="0.25">
      <c r="A109" s="99" t="s">
        <v>36</v>
      </c>
      <c r="B109" s="106">
        <v>650</v>
      </c>
      <c r="C109" s="44" t="s">
        <v>94</v>
      </c>
      <c r="D109" s="44" t="s">
        <v>45</v>
      </c>
      <c r="E109" s="44" t="s">
        <v>45</v>
      </c>
      <c r="F109" s="44" t="s">
        <v>48</v>
      </c>
      <c r="G109" s="44" t="s">
        <v>45</v>
      </c>
      <c r="H109" s="44" t="s">
        <v>76</v>
      </c>
      <c r="I109" s="44" t="s">
        <v>46</v>
      </c>
      <c r="J109" s="20">
        <f>J110</f>
        <v>180</v>
      </c>
      <c r="K109" s="108"/>
      <c r="L109" s="111">
        <f t="shared" si="4"/>
        <v>0</v>
      </c>
      <c r="M109" s="20">
        <f>M110</f>
        <v>180</v>
      </c>
      <c r="N109" s="108"/>
    </row>
    <row r="110" spans="1:14" x14ac:dyDescent="0.25">
      <c r="A110" s="80" t="s">
        <v>37</v>
      </c>
      <c r="B110" s="107">
        <v>650</v>
      </c>
      <c r="C110" s="16" t="s">
        <v>94</v>
      </c>
      <c r="D110" s="16" t="s">
        <v>44</v>
      </c>
      <c r="E110" s="16" t="s">
        <v>45</v>
      </c>
      <c r="F110" s="16" t="s">
        <v>48</v>
      </c>
      <c r="G110" s="16" t="s">
        <v>45</v>
      </c>
      <c r="H110" s="16" t="s">
        <v>76</v>
      </c>
      <c r="I110" s="16" t="s">
        <v>46</v>
      </c>
      <c r="J110" s="12">
        <f>J111</f>
        <v>180</v>
      </c>
      <c r="K110" s="108"/>
      <c r="L110" s="112">
        <f t="shared" si="4"/>
        <v>0</v>
      </c>
      <c r="M110" s="12">
        <f>M111</f>
        <v>180</v>
      </c>
      <c r="N110" s="108"/>
    </row>
    <row r="111" spans="1:14" ht="26.25" x14ac:dyDescent="0.25">
      <c r="A111" s="74" t="s">
        <v>18</v>
      </c>
      <c r="B111" s="105">
        <v>650</v>
      </c>
      <c r="C111" s="14" t="s">
        <v>94</v>
      </c>
      <c r="D111" s="14" t="s">
        <v>44</v>
      </c>
      <c r="E111" s="14" t="s">
        <v>146</v>
      </c>
      <c r="F111" s="14" t="s">
        <v>50</v>
      </c>
      <c r="G111" s="14" t="s">
        <v>51</v>
      </c>
      <c r="H111" s="14" t="s">
        <v>101</v>
      </c>
      <c r="I111" s="14" t="s">
        <v>46</v>
      </c>
      <c r="J111" s="13">
        <f>J112</f>
        <v>180</v>
      </c>
      <c r="K111" s="108"/>
      <c r="L111" s="113">
        <f t="shared" si="4"/>
        <v>0</v>
      </c>
      <c r="M111" s="13">
        <f>M112</f>
        <v>180</v>
      </c>
      <c r="N111" s="108"/>
    </row>
    <row r="112" spans="1:14" ht="26.25" x14ac:dyDescent="0.25">
      <c r="A112" s="74" t="s">
        <v>39</v>
      </c>
      <c r="B112" s="105">
        <v>650</v>
      </c>
      <c r="C112" s="14" t="s">
        <v>94</v>
      </c>
      <c r="D112" s="14" t="s">
        <v>44</v>
      </c>
      <c r="E112" s="14" t="s">
        <v>146</v>
      </c>
      <c r="F112" s="14" t="s">
        <v>50</v>
      </c>
      <c r="G112" s="14" t="s">
        <v>51</v>
      </c>
      <c r="H112" s="14" t="s">
        <v>101</v>
      </c>
      <c r="I112" s="14" t="s">
        <v>123</v>
      </c>
      <c r="J112" s="13">
        <v>180</v>
      </c>
      <c r="K112" s="108"/>
      <c r="L112" s="113">
        <f t="shared" si="4"/>
        <v>0</v>
      </c>
      <c r="M112" s="13">
        <v>180</v>
      </c>
      <c r="N112" s="108"/>
    </row>
    <row r="113" spans="1:14" x14ac:dyDescent="0.25">
      <c r="A113" s="92" t="s">
        <v>185</v>
      </c>
      <c r="B113" s="106">
        <v>650</v>
      </c>
      <c r="C113" s="91" t="s">
        <v>87</v>
      </c>
      <c r="D113" s="88" t="s">
        <v>45</v>
      </c>
      <c r="E113" s="88" t="s">
        <v>45</v>
      </c>
      <c r="F113" s="88" t="s">
        <v>48</v>
      </c>
      <c r="G113" s="88" t="s">
        <v>45</v>
      </c>
      <c r="H113" s="88" t="s">
        <v>76</v>
      </c>
      <c r="I113" s="91" t="s">
        <v>46</v>
      </c>
      <c r="J113" s="20">
        <f t="shared" ref="J113" si="7">J114</f>
        <v>60</v>
      </c>
      <c r="K113" s="108"/>
      <c r="L113" s="124">
        <f t="shared" si="4"/>
        <v>-25.700000000000003</v>
      </c>
      <c r="M113" s="20">
        <f t="shared" ref="M113" si="8">M114</f>
        <v>34.299999999999997</v>
      </c>
      <c r="N113" s="108"/>
    </row>
    <row r="114" spans="1:14" x14ac:dyDescent="0.25">
      <c r="A114" s="80" t="s">
        <v>186</v>
      </c>
      <c r="B114" s="107">
        <v>650</v>
      </c>
      <c r="C114" s="93" t="s">
        <v>87</v>
      </c>
      <c r="D114" s="90" t="s">
        <v>44</v>
      </c>
      <c r="E114" s="90" t="s">
        <v>45</v>
      </c>
      <c r="F114" s="90" t="s">
        <v>48</v>
      </c>
      <c r="G114" s="90" t="s">
        <v>45</v>
      </c>
      <c r="H114" s="90" t="s">
        <v>76</v>
      </c>
      <c r="I114" s="89" t="s">
        <v>46</v>
      </c>
      <c r="J114" s="12">
        <f>J115</f>
        <v>60</v>
      </c>
      <c r="K114" s="108"/>
      <c r="L114" s="125">
        <f t="shared" si="4"/>
        <v>-25.700000000000003</v>
      </c>
      <c r="M114" s="12">
        <f>M115</f>
        <v>34.299999999999997</v>
      </c>
      <c r="N114" s="108"/>
    </row>
    <row r="115" spans="1:14" ht="39" x14ac:dyDescent="0.25">
      <c r="A115" s="74" t="s">
        <v>172</v>
      </c>
      <c r="B115" s="105">
        <v>650</v>
      </c>
      <c r="C115" s="94" t="s">
        <v>87</v>
      </c>
      <c r="D115" s="85" t="s">
        <v>44</v>
      </c>
      <c r="E115" s="85" t="s">
        <v>49</v>
      </c>
      <c r="F115" s="85" t="s">
        <v>50</v>
      </c>
      <c r="G115" s="85" t="s">
        <v>44</v>
      </c>
      <c r="H115" s="85" t="s">
        <v>93</v>
      </c>
      <c r="I115" s="84" t="s">
        <v>46</v>
      </c>
      <c r="J115" s="13">
        <f>J116</f>
        <v>60</v>
      </c>
      <c r="K115" s="108"/>
      <c r="L115" s="126">
        <f t="shared" si="4"/>
        <v>-25.700000000000003</v>
      </c>
      <c r="M115" s="13">
        <f>M116</f>
        <v>34.299999999999997</v>
      </c>
      <c r="N115" s="108"/>
    </row>
    <row r="116" spans="1:14" ht="26.25" x14ac:dyDescent="0.25">
      <c r="A116" s="74" t="s">
        <v>73</v>
      </c>
      <c r="B116" s="105">
        <v>650</v>
      </c>
      <c r="C116" s="94" t="s">
        <v>87</v>
      </c>
      <c r="D116" s="85" t="s">
        <v>44</v>
      </c>
      <c r="E116" s="85" t="s">
        <v>49</v>
      </c>
      <c r="F116" s="85" t="s">
        <v>50</v>
      </c>
      <c r="G116" s="85" t="s">
        <v>44</v>
      </c>
      <c r="H116" s="85" t="s">
        <v>93</v>
      </c>
      <c r="I116" s="85" t="s">
        <v>59</v>
      </c>
      <c r="J116" s="13">
        <v>60</v>
      </c>
      <c r="K116" s="108"/>
      <c r="L116" s="123">
        <f t="shared" si="4"/>
        <v>-25.700000000000003</v>
      </c>
      <c r="M116" s="13">
        <v>34.299999999999997</v>
      </c>
      <c r="N116" s="108"/>
    </row>
    <row r="117" spans="1:14" x14ac:dyDescent="0.25">
      <c r="A117" s="103" t="s">
        <v>41</v>
      </c>
      <c r="B117" s="105"/>
      <c r="C117" s="51"/>
      <c r="D117" s="51"/>
      <c r="E117" s="14"/>
      <c r="F117" s="14"/>
      <c r="G117" s="14"/>
      <c r="H117" s="14"/>
      <c r="I117" s="51"/>
      <c r="J117" s="12">
        <f>J12+J47+J51+J59+J77+J109+J105+J113</f>
        <v>61724.800000000003</v>
      </c>
      <c r="K117" s="12">
        <f>K12+K47+K51+K59+K77+K109+K105+K113</f>
        <v>881</v>
      </c>
      <c r="L117" s="112">
        <f t="shared" si="4"/>
        <v>517.00000000000728</v>
      </c>
      <c r="M117" s="12">
        <f>M12+M47+M51+M59+M77+M109+M105+M113</f>
        <v>62241.80000000001</v>
      </c>
      <c r="N117" s="12">
        <f>N12+N47+N51+N59+N77+N109+N105+N113</f>
        <v>881</v>
      </c>
    </row>
  </sheetData>
  <mergeCells count="16">
    <mergeCell ref="N8:N9"/>
    <mergeCell ref="L1:N1"/>
    <mergeCell ref="A2:A4"/>
    <mergeCell ref="G2:N4"/>
    <mergeCell ref="A5:N5"/>
    <mergeCell ref="A7:N7"/>
    <mergeCell ref="A8:A9"/>
    <mergeCell ref="B8:B9"/>
    <mergeCell ref="C8:C9"/>
    <mergeCell ref="D8:D9"/>
    <mergeCell ref="E8:H8"/>
    <mergeCell ref="I8:I9"/>
    <mergeCell ref="J8:J9"/>
    <mergeCell ref="K8:K9"/>
    <mergeCell ref="L8:L9"/>
    <mergeCell ref="M8:M9"/>
  </mergeCells>
  <pageMargins left="0.7" right="0.7" top="0.75" bottom="0.75" header="0.3" footer="0.3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selection activeCell="D13" sqref="D13"/>
    </sheetView>
  </sheetViews>
  <sheetFormatPr defaultRowHeight="15" x14ac:dyDescent="0.25"/>
  <cols>
    <col min="1" max="1" width="5.7109375" customWidth="1"/>
    <col min="2" max="2" width="69.28515625" customWidth="1"/>
    <col min="3" max="3" width="22" customWidth="1"/>
  </cols>
  <sheetData>
    <row r="1" spans="1:3" x14ac:dyDescent="0.25">
      <c r="C1" s="130" t="s">
        <v>220</v>
      </c>
    </row>
    <row r="2" spans="1:3" ht="87" customHeight="1" x14ac:dyDescent="0.25">
      <c r="C2" s="129" t="s">
        <v>222</v>
      </c>
    </row>
    <row r="3" spans="1:3" ht="18.75" x14ac:dyDescent="0.25">
      <c r="A3" s="133"/>
    </row>
    <row r="4" spans="1:3" x14ac:dyDescent="0.25">
      <c r="A4" s="197" t="s">
        <v>223</v>
      </c>
      <c r="B4" s="192"/>
      <c r="C4" s="177"/>
    </row>
    <row r="5" spans="1:3" ht="18.75" x14ac:dyDescent="0.25">
      <c r="A5" s="133" t="s">
        <v>1</v>
      </c>
    </row>
    <row r="6" spans="1:3" x14ac:dyDescent="0.25">
      <c r="A6" s="171"/>
      <c r="B6" s="190"/>
      <c r="C6" s="130" t="s">
        <v>0</v>
      </c>
    </row>
    <row r="7" spans="1:3" ht="15.75" x14ac:dyDescent="0.25">
      <c r="A7" s="134" t="s">
        <v>224</v>
      </c>
      <c r="B7" s="134" t="s">
        <v>225</v>
      </c>
      <c r="C7" s="134" t="s">
        <v>226</v>
      </c>
    </row>
    <row r="8" spans="1:3" ht="15.75" x14ac:dyDescent="0.25">
      <c r="A8" s="135">
        <v>1</v>
      </c>
      <c r="B8" s="135">
        <v>2</v>
      </c>
      <c r="C8" s="135">
        <v>3</v>
      </c>
    </row>
    <row r="9" spans="1:3" ht="15.75" x14ac:dyDescent="0.25">
      <c r="A9" s="135">
        <v>1</v>
      </c>
      <c r="B9" s="136" t="s">
        <v>227</v>
      </c>
      <c r="C9" s="137">
        <v>0</v>
      </c>
    </row>
    <row r="10" spans="1:3" ht="31.5" x14ac:dyDescent="0.25">
      <c r="A10" s="135">
        <v>2</v>
      </c>
      <c r="B10" s="138" t="s">
        <v>228</v>
      </c>
      <c r="C10" s="137">
        <f>SUM(C11:C21)</f>
        <v>8959</v>
      </c>
    </row>
    <row r="11" spans="1:3" ht="110.25" x14ac:dyDescent="0.25">
      <c r="A11" s="135" t="s">
        <v>229</v>
      </c>
      <c r="B11" s="138" t="s">
        <v>230</v>
      </c>
      <c r="C11" s="137">
        <v>0</v>
      </c>
    </row>
    <row r="12" spans="1:3" ht="47.25" x14ac:dyDescent="0.25">
      <c r="A12" s="135" t="s">
        <v>231</v>
      </c>
      <c r="B12" s="138" t="s">
        <v>232</v>
      </c>
      <c r="C12" s="137">
        <v>0</v>
      </c>
    </row>
    <row r="13" spans="1:3" ht="110.25" x14ac:dyDescent="0.25">
      <c r="A13" s="135" t="s">
        <v>233</v>
      </c>
      <c r="B13" s="138" t="s">
        <v>234</v>
      </c>
      <c r="C13" s="137">
        <f>10-10</f>
        <v>0</v>
      </c>
    </row>
    <row r="14" spans="1:3" ht="47.25" x14ac:dyDescent="0.25">
      <c r="A14" s="135" t="s">
        <v>235</v>
      </c>
      <c r="B14" s="138" t="s">
        <v>236</v>
      </c>
      <c r="C14" s="137">
        <v>0</v>
      </c>
    </row>
    <row r="15" spans="1:3" ht="31.5" x14ac:dyDescent="0.25">
      <c r="A15" s="135" t="s">
        <v>237</v>
      </c>
      <c r="B15" s="138" t="s">
        <v>238</v>
      </c>
      <c r="C15" s="137">
        <v>0</v>
      </c>
    </row>
    <row r="16" spans="1:3" ht="47.25" x14ac:dyDescent="0.25">
      <c r="A16" s="135" t="s">
        <v>239</v>
      </c>
      <c r="B16" s="138" t="s">
        <v>240</v>
      </c>
      <c r="C16" s="137">
        <v>0</v>
      </c>
    </row>
    <row r="17" spans="1:3" ht="47.25" x14ac:dyDescent="0.25">
      <c r="A17" s="135" t="s">
        <v>241</v>
      </c>
      <c r="B17" s="138" t="s">
        <v>242</v>
      </c>
      <c r="C17" s="137">
        <v>0</v>
      </c>
    </row>
    <row r="18" spans="1:3" ht="47.25" x14ac:dyDescent="0.25">
      <c r="A18" s="135" t="s">
        <v>243</v>
      </c>
      <c r="B18" s="138" t="s">
        <v>244</v>
      </c>
      <c r="C18" s="137">
        <v>0</v>
      </c>
    </row>
    <row r="19" spans="1:3" ht="63" x14ac:dyDescent="0.25">
      <c r="A19" s="135" t="s">
        <v>245</v>
      </c>
      <c r="B19" s="138" t="s">
        <v>246</v>
      </c>
      <c r="C19" s="137">
        <v>644</v>
      </c>
    </row>
    <row r="20" spans="1:3" ht="63" x14ac:dyDescent="0.25">
      <c r="A20" s="139" t="s">
        <v>247</v>
      </c>
      <c r="B20" s="138" t="s">
        <v>248</v>
      </c>
      <c r="C20" s="163">
        <v>0</v>
      </c>
    </row>
    <row r="21" spans="1:3" ht="78.75" x14ac:dyDescent="0.25">
      <c r="A21" s="139" t="s">
        <v>249</v>
      </c>
      <c r="B21" s="138" t="s">
        <v>250</v>
      </c>
      <c r="C21" s="137">
        <v>8315</v>
      </c>
    </row>
    <row r="22" spans="1:3" ht="15.75" x14ac:dyDescent="0.25">
      <c r="A22" s="198" t="s">
        <v>251</v>
      </c>
      <c r="B22" s="198"/>
      <c r="C22" s="140">
        <f>C9+C10</f>
        <v>8959</v>
      </c>
    </row>
    <row r="23" spans="1:3" ht="15.75" x14ac:dyDescent="0.25">
      <c r="A23" s="135">
        <v>1</v>
      </c>
      <c r="B23" s="136" t="s">
        <v>252</v>
      </c>
      <c r="C23" s="137">
        <v>0</v>
      </c>
    </row>
    <row r="24" spans="1:3" ht="110.25" x14ac:dyDescent="0.25">
      <c r="A24" s="135" t="s">
        <v>253</v>
      </c>
      <c r="B24" s="138" t="s">
        <v>254</v>
      </c>
      <c r="C24" s="137">
        <v>0</v>
      </c>
    </row>
    <row r="25" spans="1:3" ht="47.25" x14ac:dyDescent="0.25">
      <c r="A25" s="135" t="s">
        <v>255</v>
      </c>
      <c r="B25" s="138" t="s">
        <v>256</v>
      </c>
      <c r="C25" s="137">
        <v>8402.7000000000007</v>
      </c>
    </row>
    <row r="26" spans="1:3" ht="47.25" x14ac:dyDescent="0.25">
      <c r="A26" s="135" t="s">
        <v>257</v>
      </c>
      <c r="B26" s="138" t="s">
        <v>258</v>
      </c>
      <c r="C26" s="137">
        <v>365</v>
      </c>
    </row>
    <row r="27" spans="1:3" ht="63" x14ac:dyDescent="0.25">
      <c r="A27" s="135" t="s">
        <v>259</v>
      </c>
      <c r="B27" s="138" t="s">
        <v>260</v>
      </c>
      <c r="C27" s="137">
        <v>0</v>
      </c>
    </row>
    <row r="28" spans="1:3" ht="31.5" x14ac:dyDescent="0.25">
      <c r="A28" s="135" t="s">
        <v>261</v>
      </c>
      <c r="B28" s="138" t="s">
        <v>262</v>
      </c>
      <c r="C28" s="137">
        <v>0</v>
      </c>
    </row>
    <row r="29" spans="1:3" ht="63" x14ac:dyDescent="0.25">
      <c r="A29" s="135" t="s">
        <v>263</v>
      </c>
      <c r="B29" s="141" t="s">
        <v>264</v>
      </c>
      <c r="C29" s="137">
        <v>0</v>
      </c>
    </row>
    <row r="30" spans="1:3" ht="126" x14ac:dyDescent="0.25">
      <c r="A30" s="135" t="s">
        <v>265</v>
      </c>
      <c r="B30" s="141" t="s">
        <v>266</v>
      </c>
      <c r="C30" s="137">
        <v>191.3</v>
      </c>
    </row>
    <row r="31" spans="1:3" ht="31.5" x14ac:dyDescent="0.25">
      <c r="A31" s="135" t="s">
        <v>267</v>
      </c>
      <c r="B31" s="141" t="s">
        <v>268</v>
      </c>
      <c r="C31" s="137">
        <v>0</v>
      </c>
    </row>
    <row r="32" spans="1:3" ht="78.75" x14ac:dyDescent="0.25">
      <c r="A32" s="135" t="s">
        <v>269</v>
      </c>
      <c r="B32" s="141" t="s">
        <v>270</v>
      </c>
      <c r="C32" s="137">
        <v>0</v>
      </c>
    </row>
    <row r="33" spans="1:3" ht="47.25" x14ac:dyDescent="0.25">
      <c r="A33" s="135" t="s">
        <v>271</v>
      </c>
      <c r="B33" s="141" t="s">
        <v>272</v>
      </c>
      <c r="C33" s="137">
        <v>0</v>
      </c>
    </row>
    <row r="34" spans="1:3" ht="15.75" x14ac:dyDescent="0.25">
      <c r="A34" s="199" t="s">
        <v>273</v>
      </c>
      <c r="B34" s="199"/>
      <c r="C34" s="140">
        <f>SUM(C23:C33)</f>
        <v>8959</v>
      </c>
    </row>
  </sheetData>
  <mergeCells count="4">
    <mergeCell ref="A4:C4"/>
    <mergeCell ref="A6:B6"/>
    <mergeCell ref="A22:B22"/>
    <mergeCell ref="A34:B34"/>
  </mergeCells>
  <pageMargins left="0.7" right="0.7" top="0.75" bottom="0.75" header="0.3" footer="0.3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3" sqref="A3:B3"/>
    </sheetView>
  </sheetViews>
  <sheetFormatPr defaultRowHeight="15" x14ac:dyDescent="0.25"/>
  <cols>
    <col min="1" max="1" width="77.42578125" customWidth="1"/>
    <col min="2" max="2" width="19.5703125" customWidth="1"/>
  </cols>
  <sheetData>
    <row r="1" spans="1:2" x14ac:dyDescent="0.25">
      <c r="B1" s="144" t="s">
        <v>358</v>
      </c>
    </row>
    <row r="2" spans="1:2" ht="76.5" x14ac:dyDescent="0.25">
      <c r="A2" s="144"/>
      <c r="B2" s="144" t="s">
        <v>350</v>
      </c>
    </row>
    <row r="3" spans="1:2" ht="15.75" x14ac:dyDescent="0.25">
      <c r="A3" s="170" t="s">
        <v>351</v>
      </c>
      <c r="B3" s="170"/>
    </row>
    <row r="4" spans="1:2" x14ac:dyDescent="0.25">
      <c r="A4" s="171" t="s">
        <v>0</v>
      </c>
      <c r="B4" s="171"/>
    </row>
    <row r="5" spans="1:2" x14ac:dyDescent="0.25">
      <c r="A5" s="172" t="s">
        <v>352</v>
      </c>
      <c r="B5" s="172" t="s">
        <v>353</v>
      </c>
    </row>
    <row r="6" spans="1:2" x14ac:dyDescent="0.25">
      <c r="A6" s="172"/>
      <c r="B6" s="172"/>
    </row>
    <row r="7" spans="1:2" x14ac:dyDescent="0.25">
      <c r="A7" s="166">
        <v>1</v>
      </c>
      <c r="B7" s="166">
        <v>2</v>
      </c>
    </row>
    <row r="8" spans="1:2" x14ac:dyDescent="0.25">
      <c r="A8" s="154" t="s">
        <v>321</v>
      </c>
      <c r="B8" s="147">
        <f>B9</f>
        <v>40960</v>
      </c>
    </row>
    <row r="9" spans="1:2" x14ac:dyDescent="0.25">
      <c r="A9" s="156" t="s">
        <v>323</v>
      </c>
      <c r="B9" s="150">
        <v>40960</v>
      </c>
    </row>
    <row r="10" spans="1:2" x14ac:dyDescent="0.25">
      <c r="A10" s="154" t="s">
        <v>326</v>
      </c>
      <c r="B10" s="147">
        <f>B11+B12</f>
        <v>881</v>
      </c>
    </row>
    <row r="11" spans="1:2" ht="25.5" x14ac:dyDescent="0.25">
      <c r="A11" s="156" t="s">
        <v>328</v>
      </c>
      <c r="B11" s="150">
        <v>102</v>
      </c>
    </row>
    <row r="12" spans="1:2" ht="25.5" x14ac:dyDescent="0.25">
      <c r="A12" s="156" t="s">
        <v>330</v>
      </c>
      <c r="B12" s="150">
        <v>779</v>
      </c>
    </row>
    <row r="13" spans="1:2" x14ac:dyDescent="0.25">
      <c r="A13" s="146" t="s">
        <v>70</v>
      </c>
      <c r="B13" s="147">
        <f>B14+B15+B16</f>
        <v>3502.7000000000003</v>
      </c>
    </row>
    <row r="14" spans="1:2" ht="51" x14ac:dyDescent="0.25">
      <c r="A14" s="168" t="s">
        <v>354</v>
      </c>
      <c r="B14" s="150">
        <v>300</v>
      </c>
    </row>
    <row r="15" spans="1:2" ht="25.5" x14ac:dyDescent="0.25">
      <c r="A15" s="168" t="s">
        <v>355</v>
      </c>
      <c r="B15" s="150">
        <f>3222.3-43</f>
        <v>3179.3</v>
      </c>
    </row>
    <row r="16" spans="1:2" ht="38.25" x14ac:dyDescent="0.25">
      <c r="A16" s="168" t="s">
        <v>356</v>
      </c>
      <c r="B16" s="150">
        <v>23.4</v>
      </c>
    </row>
    <row r="17" spans="1:2" ht="15.75" x14ac:dyDescent="0.25">
      <c r="A17" s="167" t="s">
        <v>357</v>
      </c>
      <c r="B17" s="169">
        <f>B8+B10+B13</f>
        <v>45343.7</v>
      </c>
    </row>
  </sheetData>
  <mergeCells count="4">
    <mergeCell ref="A3:B3"/>
    <mergeCell ref="A4:B4"/>
    <mergeCell ref="A5:A6"/>
    <mergeCell ref="B5:B6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2017-07-14T10:11:55Z</cp:lastPrinted>
  <dcterms:created xsi:type="dcterms:W3CDTF">2014-11-05T03:19:02Z</dcterms:created>
  <dcterms:modified xsi:type="dcterms:W3CDTF">2017-07-14T10:13:36Z</dcterms:modified>
</cp:coreProperties>
</file>