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/>
  <calcPr fullCalcOnLoad="1"/>
</workbook>
</file>

<file path=xl/sharedStrings.xml><?xml version="1.0" encoding="utf-8"?>
<sst xmlns="http://schemas.openxmlformats.org/spreadsheetml/2006/main" count="1098" uniqueCount="270">
  <si>
    <t>ВСЕГО ДОХОДОВ</t>
  </si>
  <si>
    <t>Налог на доходы физических лиц</t>
  </si>
  <si>
    <t>НАЛОГИ НА СОВОКУПНЫЙ ДОХОД</t>
  </si>
  <si>
    <t>НАЛОГИ НА ИМУЩЕСТВО</t>
  </si>
  <si>
    <t>Земельный налог</t>
  </si>
  <si>
    <t>Прочие межбюджетные трансферты, передаваемые бюджетам поселений</t>
  </si>
  <si>
    <t>Прочие субсидии бюджетам поселений</t>
  </si>
  <si>
    <t xml:space="preserve">Исполнение бюджета сельского поселения Саранпауль по доходам </t>
  </si>
  <si>
    <t>Код бюджетной            классификации</t>
  </si>
  <si>
    <t>Доходы (вид налога)</t>
  </si>
  <si>
    <t>НАЛОГОВЫЕ И НЕНАЛОГОВЫЕ ДОХОДЫ</t>
  </si>
  <si>
    <t>НАЛОГИ НА ПРИБЫЛЬ</t>
  </si>
  <si>
    <t xml:space="preserve">Единый сельскохозяйственный налог 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</si>
  <si>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</si>
  <si>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</si>
  <si>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</si>
  <si>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</si>
  <si>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учреждений)</t>
  </si>
  <si>
    <t>1 13 00000 00 0000 000</t>
  </si>
  <si>
    <t>Доходы от оказания платных услуг и компенсации затрат государства</t>
  </si>
  <si>
    <t>1 13 03050 10 0000 130</t>
  </si>
  <si>
    <t>ДОХОДЫ ОТ ПРОДАЖИ МАТЕРИАЛЬНЫХ И НЕМАТЕРИАЛЬНЫХ 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</si>
  <si>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</si>
  <si>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r>
      <t>ШТРАФЫ, САНКЦИИ, ВОЗМЕЩЕНИЕ УЩЕРБА</t>
    </r>
    <r>
      <rPr>
        <sz val="10"/>
        <rFont val="Times New Roman"/>
        <family val="1"/>
      </rPr>
      <t xml:space="preserve">         </t>
    </r>
  </si>
  <si>
    <t>Безвозмездные перечисления</t>
  </si>
  <si>
    <t>ДОТАЦИИ</t>
  </si>
  <si>
    <t>Дотации бюджетам поселений на выравнивание уровня бюджетной обеспеченности</t>
  </si>
  <si>
    <t>Прочие субсидии</t>
  </si>
  <si>
    <t>СУБВЕНЦИИ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</si>
  <si>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</si>
  <si>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</si>
  <si>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</si>
  <si>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поселений</t>
  </si>
  <si>
    <t>Процент исполнения</t>
  </si>
  <si>
    <t>Прочие доходы от оказания платных услуг и компенсации затрат государства бюджетов поселений</t>
  </si>
  <si>
    <t xml:space="preserve">Код </t>
  </si>
  <si>
    <t>Всего:</t>
  </si>
  <si>
    <t>тыс. руб.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</si>
  <si>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</si>
  <si>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</si>
  <si>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650 01 05 00 00 00 0000 000</t>
  </si>
  <si>
    <t>650 01 05 02 01 10 0000 510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</si>
  <si>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</si>
  <si>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Наименование показателя</t>
  </si>
  <si>
    <t>Код расхода</t>
  </si>
  <si>
    <t>Оплата труда и нач. на оплату труда</t>
  </si>
  <si>
    <t>Заработная плата</t>
  </si>
  <si>
    <t>Начисления на оплату труда</t>
  </si>
  <si>
    <t>Прочие выплаты</t>
  </si>
  <si>
    <t>Приобретение услуг</t>
  </si>
  <si>
    <t>Транспортные услуги</t>
  </si>
  <si>
    <t>Прочие услуги</t>
  </si>
  <si>
    <t>Прочие расходы (налоги)</t>
  </si>
  <si>
    <t>Прочие выплаты по обязательствам государства</t>
  </si>
  <si>
    <t>Услуги связи</t>
  </si>
  <si>
    <t>Прочие расходы</t>
  </si>
  <si>
    <t>Отдельные мероприятия в области информационно-коммуникационных технологий и связи</t>
  </si>
  <si>
    <t>Жилищное хозяйство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</si>
  <si>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</si>
  <si>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Коммунальное хозяйство</t>
  </si>
  <si>
    <t>Уличное освещение</t>
  </si>
  <si>
    <t>Библиотеки</t>
  </si>
  <si>
    <t>Подпрограмма "Музейное дело"</t>
  </si>
  <si>
    <t>ВСЕГО РАСХОДОВ БЮДЖЕТА</t>
  </si>
  <si>
    <t>Код раздела</t>
  </si>
  <si>
    <t>Общегосударственные вопросы</t>
  </si>
  <si>
    <t xml:space="preserve">Другие общегосударственные вопросы 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</si>
  <si>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</si>
  <si>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</si>
  <si>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</si>
  <si>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</si>
  <si>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Общеэкономические вопросы</t>
  </si>
  <si>
    <t>Связь и информатика</t>
  </si>
  <si>
    <t>Жилищно-коммунальное хозяйство</t>
  </si>
  <si>
    <t xml:space="preserve">Благоустройство </t>
  </si>
  <si>
    <t>Социальная политика</t>
  </si>
  <si>
    <t>Здравоохранение, физическая культура и спорт</t>
  </si>
  <si>
    <t>Физическая культура и спорт</t>
  </si>
  <si>
    <t>ВСЕГО РАСХОДОВ</t>
  </si>
  <si>
    <t>Код подраздела</t>
  </si>
  <si>
    <t>% исполнения</t>
  </si>
  <si>
    <t xml:space="preserve">Транспорт </t>
  </si>
  <si>
    <t>Культура (Музей)</t>
  </si>
  <si>
    <r>
      <t xml:space="preserve">Культура </t>
    </r>
    <r>
      <rPr>
        <b/>
        <sz val="11"/>
        <rFont val="Times New Roman"/>
        <family val="1"/>
      </rPr>
      <t>(</t>
    </r>
    <r>
      <rPr>
        <sz val="11"/>
        <rFont val="Times New Roman"/>
        <family val="1"/>
      </rPr>
      <t>КДЦ</t>
    </r>
    <r>
      <rPr>
        <b/>
        <sz val="11"/>
        <rFont val="Times New Roman"/>
        <family val="1"/>
      </rPr>
      <t>)</t>
    </r>
  </si>
  <si>
    <r>
      <t xml:space="preserve">Культура </t>
    </r>
    <r>
      <rPr>
        <b/>
        <sz val="11"/>
        <rFont val="Times New Roman"/>
        <family val="1"/>
      </rPr>
      <t>(</t>
    </r>
    <r>
      <rPr>
        <sz val="11"/>
        <rFont val="Times New Roman"/>
        <family val="1"/>
      </rPr>
      <t>Библиотека</t>
    </r>
    <r>
      <rPr>
        <b/>
        <sz val="11"/>
        <rFont val="Times New Roman"/>
        <family val="1"/>
      </rPr>
      <t>)</t>
    </r>
  </si>
  <si>
    <t>Изменение остатков средств на счетах по учету средств бюджета</t>
  </si>
  <si>
    <t>01</t>
  </si>
  <si>
    <t>02</t>
  </si>
  <si>
    <t>03</t>
  </si>
  <si>
    <t>04</t>
  </si>
  <si>
    <t>05</t>
  </si>
  <si>
    <t>08</t>
  </si>
  <si>
    <t>10</t>
  </si>
  <si>
    <t>11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</si>
  <si>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</si>
  <si>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территорий от чрезвычайных ситуаций природного и техногенного характера, гражданская оборона</t>
  </si>
  <si>
    <t>Культура, кинематография</t>
  </si>
  <si>
    <t>Пенсионное обеспечение</t>
  </si>
  <si>
    <t xml:space="preserve">Раздел </t>
  </si>
  <si>
    <t>Подраздел</t>
  </si>
  <si>
    <t>Вид расходов</t>
  </si>
  <si>
    <t>00</t>
  </si>
  <si>
    <t>0000000</t>
  </si>
  <si>
    <t>000</t>
  </si>
  <si>
    <t>0020300</t>
  </si>
  <si>
    <t xml:space="preserve">Целевая статья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</si>
  <si>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</si>
  <si>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</si>
  <si>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0020400</t>
  </si>
  <si>
    <t>Другие общегосударственные вопросы</t>
  </si>
  <si>
    <t>13</t>
  </si>
  <si>
    <t>0920305</t>
  </si>
  <si>
    <t>0939900</t>
  </si>
  <si>
    <t>0013600</t>
  </si>
  <si>
    <t>Национальная безопасности и правоохранительная деятельность</t>
  </si>
  <si>
    <t>09</t>
  </si>
  <si>
    <t>Транспорт</t>
  </si>
  <si>
    <t>Отдельные мероприятия в области автомобильного транспорта</t>
  </si>
  <si>
    <t>Благоустройство</t>
  </si>
  <si>
    <t>Культура и кинематография</t>
  </si>
  <si>
    <t>Культура</t>
  </si>
  <si>
    <t>5220000</t>
  </si>
  <si>
    <t>Региональные целевые программы</t>
  </si>
  <si>
    <t xml:space="preserve">Подпрограмма «Библиотечное дело» </t>
  </si>
  <si>
    <t>Подпрограмма «Музейное дело»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</si>
  <si>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</si>
  <si>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</si>
  <si>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 xml:space="preserve">Физическая культура </t>
  </si>
  <si>
    <t>Центры спортивной подготовки (сборные команды)</t>
  </si>
  <si>
    <t>Обеспечение деятельности подведомственных учреждений</t>
  </si>
  <si>
    <t>Музеи и постоянные выставки</t>
  </si>
  <si>
    <t>Функционирование Правительства Российской Федерации, высших исполнительных органов субъектов Российской Федерации местных администраций</t>
  </si>
  <si>
    <t>И.А.Сметанин</t>
  </si>
  <si>
    <t xml:space="preserve">Начальник отдела </t>
  </si>
  <si>
    <t>Прочие неналоговые доходы бюджетов поселений</t>
  </si>
  <si>
    <t>-</t>
  </si>
  <si>
    <t xml:space="preserve">НЕВЫЯСНЕНЫЕ ПОСТУПЛЕНИЯ, ЗАЧИСЛЯЕМЫЕ В БЮДЖЕТ ПОСЕЛЕНИЯ  </t>
  </si>
  <si>
    <t>650 01 05 02 01 10 0000 610</t>
  </si>
  <si>
    <t>122</t>
  </si>
  <si>
    <t>Расходы на выплаты персоналу в целях обеспечения выполнения функций муниципальными органами</t>
  </si>
  <si>
    <t>Расходы на выплаты персоналу муниципальных органов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</si>
  <si>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</si>
  <si>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</si>
  <si>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</si>
  <si>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</si>
  <si>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муниципальных нужд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</si>
  <si>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</si>
  <si>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</si>
  <si>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</si>
  <si>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Глава поселения</t>
  </si>
  <si>
    <t>Резервные фонды</t>
  </si>
  <si>
    <t>Резервные фонды местных администраций</t>
  </si>
  <si>
    <t>0700500</t>
  </si>
  <si>
    <t>Выполнение других обязательств государства</t>
  </si>
  <si>
    <t>Учреждения по обеспечению хозяйственного обслуживания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</si>
  <si>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</si>
  <si>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казенных учреждений</t>
  </si>
  <si>
    <t>Закупка товаров, работ, услуг в сфере информационно-коммуникационных технологий</t>
  </si>
  <si>
    <t>0920300</t>
  </si>
  <si>
    <t>Целевые программы муниципальных образований</t>
  </si>
  <si>
    <t>Программа "Развитие муниципальной службы в администрации сельского поселения Саранпауль на 2011-2013"</t>
  </si>
  <si>
    <t>Программа "Противодействие экстремизму и профилактике терроризма на территории сельского поселения Саранпауль на 2011 -2013 годы"</t>
  </si>
  <si>
    <t>Осуществление первичного воинского учета на территориях, где отсутствуют военные комиссариаты</t>
  </si>
  <si>
    <t>0010000</t>
  </si>
  <si>
    <t>Государственная регистрация актов гражданского состояния</t>
  </si>
  <si>
    <t>Субвенции на осуществление федеральных полномочий по регистрации актов гражданского состояния из окружного бюджета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</si>
  <si>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</si>
  <si>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</si>
  <si>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</si>
  <si>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013800</t>
  </si>
  <si>
    <t>Региональный целевые программы</t>
  </si>
  <si>
    <t>Региональная программа «Содействие занятости населения»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</si>
  <si>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</si>
  <si>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Дорожное хозяйство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</si>
  <si>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</si>
  <si>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Реализация мероприятий в области информационных технологий и связи</t>
  </si>
  <si>
    <t>Другие вопросы в области национальной экономики</t>
  </si>
  <si>
    <t>Долгосрочная целевая программа "Энергосбережение и повышение энергетической эффективности 2010-2015 гг. и перспективе до 2020г."</t>
  </si>
  <si>
    <t>Субсидии на реализацию программы "Энергосбережение и повышение энергетической эффективности 2010-2015 гг. и перспективе до 2020г."</t>
  </si>
  <si>
    <t>244</t>
  </si>
  <si>
    <t>Поддержка жилищного хозяйства</t>
  </si>
  <si>
    <t>Компенсация выпадающих доходов организациям, предоставляющим населению жилищные услуги  по тарифам, не обеспечивающим возмещение издержек</t>
  </si>
  <si>
    <t>Поддержка коммунального хозяйства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</si>
  <si>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</si>
  <si>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о</t>
  </si>
  <si>
    <t>Окружная программа «Модернизация и реформирование жилищно-коммунального комплекса Ханты-Мансийского автономного округа – Югры на 2011-2013 годы и на период до 2015 года»</t>
  </si>
  <si>
    <t>Целевые программы муниципального образования</t>
  </si>
  <si>
    <t>Ведомственная целевая программа Березовского района «Подготовка предприятий жилищно-коммунального комплекса Березовского района к осенне-зимним периодам  на 2011-2012гг, 2012-2013гг, 2013-2014гг»</t>
  </si>
  <si>
    <t>Закупка товаров, работ, услуг в целях капитального ремонта государственного имущества</t>
  </si>
  <si>
    <t>Прочие мероприятия по благоустройству городских округов и поселений</t>
  </si>
  <si>
    <t>Целевая программа "Профилактика правонарушений в Березовском районе на 2011-2013 годы"</t>
  </si>
  <si>
    <t>Дворцы и дома культуры, другие учреждения культуры и средств массовой информации</t>
  </si>
  <si>
    <t>Программа «Культура Югры»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</si>
  <si>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</si>
  <si>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</si>
  <si>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</si>
  <si>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</si>
  <si>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Межбюджетные трансферты бюджетам муниципальных районов из бюджетов поселений</t>
  </si>
  <si>
    <t>Межбюджетные трансферты</t>
  </si>
  <si>
    <t>Иные межбюджетные трансферты (Передача полномочий)</t>
  </si>
  <si>
    <t>000000</t>
  </si>
  <si>
    <t>Ведомственная целевая программа "Наш дом" на 2011-2013 годы</t>
  </si>
  <si>
    <t>МКУ "ХЭС"</t>
  </si>
  <si>
    <t>12</t>
  </si>
  <si>
    <t>14</t>
  </si>
  <si>
    <t>182 1 00 00000 00 0000 000</t>
  </si>
  <si>
    <t>182 1 01 00000 00 0000 000</t>
  </si>
  <si>
    <t>182 1 01 02000 00 0000 000</t>
  </si>
  <si>
    <t>182 1 05 00000 00 0000 000</t>
  </si>
  <si>
    <t>182 1 05 03000 00 0000 000</t>
  </si>
  <si>
    <t>182 1 06 00000 00 0000 000</t>
  </si>
  <si>
    <t>182 1 06 01000 00 0000 000</t>
  </si>
  <si>
    <t>182 1 06 06000 00 0000 000</t>
  </si>
  <si>
    <t>650 1 11 00000 00 0000 000</t>
  </si>
  <si>
    <t>650 1 11 05013 00 0000 000</t>
  </si>
  <si>
    <t>650 1 11 05035 00 0000 000</t>
  </si>
  <si>
    <t>650 1 14 00000 00 0000 000</t>
  </si>
  <si>
    <t>650 1 08 00000 00 0000 000</t>
  </si>
  <si>
    <t>650 1 14 06013 00 0000 000</t>
  </si>
  <si>
    <t>650 1 17 00000 00 0000 000</t>
  </si>
  <si>
    <t>650 1 17 01050 00 0000 000</t>
  </si>
  <si>
    <t>650 2 00 00000 00 0000 000</t>
  </si>
  <si>
    <t>650 2 02 01000 00 0000 000</t>
  </si>
  <si>
    <t>650 2 02 01001 00 0000 000</t>
  </si>
  <si>
    <t>650 2 02 02000 00 0000 000</t>
  </si>
  <si>
    <t>650 2 02 02999 00 0000 000</t>
  </si>
  <si>
    <t>650 2 02 03000 00 0000 000</t>
  </si>
  <si>
    <t>650 2 02 03003 00 0000 000</t>
  </si>
  <si>
    <t>650 2 02 03015 00 0000 000</t>
  </si>
  <si>
    <t>650 2 02 04 000 00 0000 151</t>
  </si>
  <si>
    <t>650 2 02 04 012 10 0000 151</t>
  </si>
  <si>
    <t>650 2 02 04 999 10 0000 151</t>
  </si>
  <si>
    <t>651 2 02 01003 00 0000 000</t>
  </si>
  <si>
    <t>161 1 16 00000 00 0000 000</t>
  </si>
  <si>
    <t>161 1 16 33050 00 0000 000</t>
  </si>
  <si>
    <t>Дотации бюджетам поселений на поддержку мер по обеспечению сбалансированности бюджетов</t>
  </si>
  <si>
    <t>Субсидии бюджетам поселений на реализацию программы энергосбережение и повышение энергетической эффективности на период до 2020 года</t>
  </si>
  <si>
    <t>182 1 09 00000 00 0000 000</t>
  </si>
  <si>
    <t>Целевая программа "Формирование и содержание муниципального имущества сп.Саранпауль 2012-2014 годы"</t>
  </si>
  <si>
    <t>Программа «Энергосбережение и повышение энергетической эффективности на период до 2020 года»</t>
  </si>
  <si>
    <t>0923400</t>
  </si>
  <si>
    <t>Программа по капитальному ремонту многоквартирных домов "Наш дом" на 2011-2013 годы</t>
  </si>
  <si>
    <t>Земельный налог по обязательствам возникшим до 1 января 2006 год</t>
  </si>
  <si>
    <t>Денежные взыская (штрафы) за нарушение законодательства РФ о размещение заказов на поставку товаров, выполнение работ, оказание услуг для нужд поселения</t>
  </si>
  <si>
    <t>650 2 02 02150 10 0000 151</t>
  </si>
  <si>
    <t>650 2 07 05 000 10 0000 180</t>
  </si>
  <si>
    <t>650 2 19 05 000 10 0000 151</t>
  </si>
  <si>
    <t>Прочие безвозмездные поступления в бюджеты поселения</t>
  </si>
  <si>
    <t>Возврат остатков субсидий, субвенций и иных межбюджетных трансфертов, имеющих целевое назначение прошлых лет из бюджетов поселения</t>
  </si>
  <si>
    <t>Ведомственная целевая программа Березовского района "Формирование и содержание муниципального имущества Березовского района 2012-2014 годы"</t>
  </si>
  <si>
    <t>Мероприятия в области коммунального хозяйства</t>
  </si>
  <si>
    <t>за 2012 год</t>
  </si>
  <si>
    <t>Уточненный бюджет на 2012г. (от 28.12.2012 №154)</t>
  </si>
  <si>
    <t>Исполнение за  2012 год</t>
  </si>
  <si>
    <r>
      <rPr>
        <b/>
        <sz val="12"/>
        <rFont val="Times New Roman"/>
        <family val="1"/>
      </rPr>
      <t>Источники внутреннего финансирования дефицита бюджета
сельского поселения Саранпауль за 2012 год</t>
    </r>
    <r>
      <rPr>
        <b/>
        <sz val="12"/>
        <rFont val="Arial"/>
        <family val="2"/>
      </rPr>
      <t xml:space="preserve">
</t>
    </r>
  </si>
  <si>
    <t>План на год  (28.12.2012 №154)</t>
  </si>
  <si>
    <t xml:space="preserve">Исполнение расходов бюджета сельского поселения Саранпауль
по разделам, подразделам  за 2012г.
</t>
  </si>
  <si>
    <t>Уточненный бюджет на 2012г. (28.12.2012 №154)</t>
  </si>
  <si>
    <t>Исполнение бюджета за 2012 год</t>
  </si>
  <si>
    <t>Бюджетные ассигнования по разделам, подразделам, целевым статьям и видам расходов классификации расходов бюджета сельского поселения Саранпауль за 2012 г.</t>
  </si>
  <si>
    <t>Исполнение бюджета за 2012г.</t>
  </si>
  <si>
    <t>Бюджетные ассигнования из резервного фонда администрации сельского поселения Саранпауль за  2012г.</t>
  </si>
  <si>
    <t>Целевая программа сельского поселения Саранпауль по благоустройству и капитальному ремонту дворовой территории многоквартирных домов «Наш дом» на 2012-2015 годы»</t>
  </si>
  <si>
    <t>Целевая программа "Программа природоохранных мероприятий по Березовскому району на 2012-2014гг."</t>
  </si>
  <si>
    <t>0138020</t>
  </si>
  <si>
    <t xml:space="preserve">Приложение 1
к постановлению Администрации 
сельского поселения Саранпауль 
от 14.02.2013  № 2
</t>
  </si>
  <si>
    <t xml:space="preserve">Приложение 2
к постановлению Администрации 
сельского поселения Саранпауль 
от 14.02.2013  № 2
</t>
  </si>
  <si>
    <t xml:space="preserve">Приложение 3
к постановлению Администрации 
сельского поселения Саранпауль 
от 14.02.2013  № 2
</t>
  </si>
  <si>
    <t xml:space="preserve">Приложение 4
к постановлению Администрации 
сельского поселения Саранпауль 
от 14.02.2013  № 2
</t>
  </si>
  <si>
    <t xml:space="preserve">Приложение 5
к постановлению Администрации 
сельского поселения Саранпауль 
от 14.02.2013  №2
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</si>
</sst>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0000"/>
  </numFmts>
  <fonts count="6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sz val="14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60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vertical="top" wrapText="1"/>
    </xf>
    <xf numFmtId="0" fontId="62" fillId="0" borderId="10" xfId="0" applyFont="1" applyBorder="1" applyAlignment="1">
      <alignment horizontal="justify" vertical="top" wrapText="1"/>
    </xf>
    <xf numFmtId="0" fontId="63" fillId="0" borderId="10" xfId="0" applyFont="1" applyBorder="1" applyAlignment="1">
      <alignment vertical="top" wrapText="1"/>
    </xf>
    <xf numFmtId="0" fontId="60" fillId="0" borderId="10" xfId="0" applyFont="1" applyBorder="1" applyAlignment="1">
      <alignment horizontal="justify" vertical="top" wrapText="1"/>
    </xf>
    <xf numFmtId="0" fontId="64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62" fillId="0" borderId="10" xfId="0" applyFont="1" applyBorder="1" applyAlignment="1">
      <alignment horizontal="right" vertical="top" wrapText="1"/>
    </xf>
    <xf numFmtId="2" fontId="62" fillId="0" borderId="10" xfId="0" applyNumberFormat="1" applyFont="1" applyBorder="1" applyAlignment="1">
      <alignment horizontal="center" vertical="top" wrapText="1"/>
    </xf>
    <xf numFmtId="2" fontId="60" fillId="0" borderId="10" xfId="0" applyNumberFormat="1" applyFont="1" applyBorder="1" applyAlignment="1">
      <alignment horizontal="center" vertical="top" wrapText="1"/>
    </xf>
    <xf numFmtId="185" fontId="62" fillId="0" borderId="10" xfId="0" applyNumberFormat="1" applyFont="1" applyBorder="1" applyAlignment="1">
      <alignment horizontal="center" vertical="top" wrapText="1"/>
    </xf>
    <xf numFmtId="185" fontId="60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justify" wrapText="1"/>
    </xf>
    <xf numFmtId="2" fontId="0" fillId="0" borderId="0" xfId="0" applyNumberFormat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justify"/>
    </xf>
    <xf numFmtId="0" fontId="1" fillId="0" borderId="10" xfId="0" applyFont="1" applyFill="1" applyBorder="1" applyAlignment="1">
      <alignment/>
    </xf>
    <xf numFmtId="4" fontId="9" fillId="0" borderId="11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185" fontId="1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justify"/>
    </xf>
    <xf numFmtId="0" fontId="7" fillId="0" borderId="0" xfId="0" applyFont="1" applyBorder="1" applyAlignment="1">
      <alignment vertical="justify"/>
    </xf>
    <xf numFmtId="0" fontId="11" fillId="0" borderId="0" xfId="0" applyFont="1" applyFill="1" applyBorder="1" applyAlignment="1">
      <alignment horizontal="left" wrapText="1"/>
    </xf>
    <xf numFmtId="49" fontId="11" fillId="0" borderId="0" xfId="0" applyNumberFormat="1" applyFont="1" applyFill="1" applyBorder="1" applyAlignment="1">
      <alignment horizontal="center"/>
    </xf>
    <xf numFmtId="2" fontId="11" fillId="33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 wrapText="1"/>
    </xf>
    <xf numFmtId="2" fontId="13" fillId="0" borderId="10" xfId="0" applyNumberFormat="1" applyFont="1" applyFill="1" applyBorder="1" applyAlignment="1">
      <alignment horizontal="center" wrapText="1"/>
    </xf>
    <xf numFmtId="2" fontId="12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0" fillId="0" borderId="10" xfId="0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justify"/>
    </xf>
    <xf numFmtId="0" fontId="17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60" fillId="0" borderId="10" xfId="0" applyFont="1" applyBorder="1" applyAlignment="1">
      <alignment horizontal="justify" vertical="top" wrapText="1"/>
    </xf>
    <xf numFmtId="2" fontId="60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/>
    </xf>
    <xf numFmtId="2" fontId="60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2" fontId="1" fillId="33" borderId="10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vertical="top" wrapText="1"/>
    </xf>
    <xf numFmtId="2" fontId="60" fillId="0" borderId="10" xfId="0" applyNumberFormat="1" applyFont="1" applyBorder="1" applyAlignment="1">
      <alignment horizontal="center" vertical="top" wrapText="1"/>
    </xf>
    <xf numFmtId="185" fontId="60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vertical="top" wrapText="1"/>
    </xf>
    <xf numFmtId="49" fontId="65" fillId="0" borderId="10" xfId="0" applyNumberFormat="1" applyFont="1" applyBorder="1" applyAlignment="1">
      <alignment horizontal="center" vertical="center" wrapText="1"/>
    </xf>
    <xf numFmtId="49" fontId="65" fillId="0" borderId="10" xfId="0" applyNumberFormat="1" applyFont="1" applyBorder="1" applyAlignment="1">
      <alignment horizontal="center" vertical="top" wrapText="1"/>
    </xf>
    <xf numFmtId="0" fontId="6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60" fillId="0" borderId="10" xfId="0" applyNumberFormat="1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60" fillId="0" borderId="10" xfId="0" applyFont="1" applyBorder="1" applyAlignment="1">
      <alignment vertical="top" wrapText="1"/>
    </xf>
    <xf numFmtId="0" fontId="60" fillId="0" borderId="10" xfId="0" applyFont="1" applyBorder="1" applyAlignment="1">
      <alignment wrapText="1"/>
    </xf>
    <xf numFmtId="0" fontId="66" fillId="0" borderId="10" xfId="0" applyFont="1" applyBorder="1" applyAlignment="1">
      <alignment vertical="top" wrapText="1"/>
    </xf>
    <xf numFmtId="0" fontId="67" fillId="0" borderId="10" xfId="0" applyFont="1" applyBorder="1" applyAlignment="1">
      <alignment vertical="top" wrapText="1"/>
    </xf>
    <xf numFmtId="2" fontId="60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10" fillId="0" borderId="10" xfId="0" applyFont="1" applyBorder="1" applyAlignment="1">
      <alignment wrapText="1"/>
    </xf>
    <xf numFmtId="49" fontId="62" fillId="0" borderId="10" xfId="0" applyNumberFormat="1" applyFont="1" applyBorder="1" applyAlignment="1">
      <alignment horizontal="center" vertical="center" wrapText="1"/>
    </xf>
    <xf numFmtId="2" fontId="62" fillId="0" borderId="10" xfId="0" applyNumberFormat="1" applyFont="1" applyBorder="1" applyAlignment="1">
      <alignment horizontal="center" vertical="center" wrapText="1"/>
    </xf>
    <xf numFmtId="2" fontId="65" fillId="0" borderId="10" xfId="0" applyNumberFormat="1" applyFont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left" wrapText="1"/>
    </xf>
    <xf numFmtId="0" fontId="12" fillId="0" borderId="10" xfId="0" applyFont="1" applyBorder="1" applyAlignment="1">
      <alignment vertical="top" wrapText="1"/>
    </xf>
    <xf numFmtId="0" fontId="13" fillId="0" borderId="10" xfId="0" applyFont="1" applyBorder="1" applyAlignment="1">
      <alignment wrapText="1"/>
    </xf>
    <xf numFmtId="0" fontId="60" fillId="0" borderId="10" xfId="0" applyFont="1" applyBorder="1" applyAlignment="1">
      <alignment horizontal="justify" vertical="top" wrapText="1"/>
    </xf>
    <xf numFmtId="2" fontId="60" fillId="0" borderId="10" xfId="0" applyNumberFormat="1" applyFont="1" applyBorder="1" applyAlignment="1">
      <alignment horizontal="center" vertical="top" wrapText="1"/>
    </xf>
    <xf numFmtId="185" fontId="60" fillId="0" borderId="10" xfId="0" applyNumberFormat="1" applyFont="1" applyBorder="1" applyAlignment="1">
      <alignment horizontal="center" vertical="top" wrapText="1"/>
    </xf>
    <xf numFmtId="0" fontId="60" fillId="0" borderId="10" xfId="0" applyFont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2" fontId="68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68" fillId="0" borderId="10" xfId="0" applyNumberFormat="1" applyFont="1" applyBorder="1" applyAlignment="1">
      <alignment horizontal="center"/>
    </xf>
    <xf numFmtId="2" fontId="16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60" fillId="0" borderId="10" xfId="0" applyFont="1" applyBorder="1" applyAlignment="1">
      <alignment horizontal="justify" vertical="top" wrapText="1"/>
    </xf>
    <xf numFmtId="185" fontId="60" fillId="0" borderId="10" xfId="0" applyNumberFormat="1" applyFont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Alignment="1">
      <alignment/>
    </xf>
    <xf numFmtId="185" fontId="60" fillId="0" borderId="10" xfId="0" applyNumberFormat="1" applyFont="1" applyBorder="1" applyAlignment="1">
      <alignment horizontal="center" vertical="top" wrapText="1"/>
    </xf>
    <xf numFmtId="2" fontId="60" fillId="0" borderId="10" xfId="0" applyNumberFormat="1" applyFont="1" applyFill="1" applyBorder="1" applyAlignment="1">
      <alignment horizontal="center" vertical="top" wrapText="1"/>
    </xf>
    <xf numFmtId="2" fontId="60" fillId="0" borderId="13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60" fillId="0" borderId="11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63" fillId="0" borderId="10" xfId="0" applyFont="1" applyBorder="1" applyAlignment="1">
      <alignment vertical="top" wrapText="1"/>
    </xf>
    <xf numFmtId="0" fontId="60" fillId="0" borderId="10" xfId="0" applyFont="1" applyBorder="1" applyAlignment="1">
      <alignment horizontal="justify" vertical="top" wrapText="1"/>
    </xf>
    <xf numFmtId="2" fontId="60" fillId="0" borderId="10" xfId="0" applyNumberFormat="1" applyFont="1" applyBorder="1" applyAlignment="1">
      <alignment horizontal="center" vertical="top" wrapText="1"/>
    </xf>
    <xf numFmtId="185" fontId="60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67" fillId="0" borderId="10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4" fillId="0" borderId="15" xfId="0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top" wrapText="1"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SheetLayoutView="100" zoomScalePageLayoutView="0" workbookViewId="0" topLeftCell="A30">
      <selection activeCell="D14" sqref="D14"/>
    </sheetView>
  </sheetViews>
  <sheetFormatPr defaultColWidth="9.140625" defaultRowHeight="12.75"/>
  <cols>
    <col min="1" max="1" width="21.140625" style="0" customWidth="1"/>
    <col min="2" max="2" width="47.00390625" style="0" customWidth="1"/>
    <col min="3" max="3" width="10.140625" style="0" customWidth="1"/>
    <col min="4" max="4" width="10.421875" style="0" customWidth="1"/>
    <col min="5" max="5" width="9.421875" style="0" customWidth="1"/>
  </cols>
  <sheetData>
    <row r="1" spans="3:5" ht="58.5" customHeight="1">
      <c r="C1" s="164" t="s">
        <v>265</v>
      </c>
      <c r="D1" s="165"/>
      <c r="E1" s="165"/>
    </row>
    <row r="2" ht="10.5" customHeight="1" hidden="1"/>
    <row r="3" ht="12.75" hidden="1"/>
    <row r="4" spans="2:5" ht="12.75" hidden="1">
      <c r="B4" s="168"/>
      <c r="C4" s="168"/>
      <c r="D4" s="168"/>
      <c r="E4" s="168"/>
    </row>
    <row r="5" spans="1:5" ht="15.75" hidden="1">
      <c r="A5" s="169"/>
      <c r="B5" s="169"/>
      <c r="C5" s="169"/>
      <c r="D5" s="169"/>
      <c r="E5" s="169"/>
    </row>
    <row r="6" spans="1:5" ht="15.75">
      <c r="A6" s="169" t="s">
        <v>7</v>
      </c>
      <c r="B6" s="169"/>
      <c r="C6" s="169"/>
      <c r="D6" s="169"/>
      <c r="E6" s="169"/>
    </row>
    <row r="7" spans="1:5" ht="15.75">
      <c r="A7" s="169" t="s">
        <v>251</v>
      </c>
      <c r="B7" s="169"/>
      <c r="C7" s="169"/>
      <c r="D7" s="169"/>
      <c r="E7" s="169"/>
    </row>
    <row r="8" spans="1:5" ht="12.75" customHeight="1">
      <c r="A8" s="166" t="s">
        <v>8</v>
      </c>
      <c r="B8" s="167" t="s">
        <v>9</v>
      </c>
      <c r="C8" s="163" t="s">
        <v>252</v>
      </c>
      <c r="D8" s="163" t="s">
        <v>253</v>
      </c>
      <c r="E8" s="163" t="s">
        <v>33</v>
      </c>
    </row>
    <row r="9" spans="1:5" ht="57.75" customHeight="1">
      <c r="A9" s="166"/>
      <c r="B9" s="167"/>
      <c r="C9" s="163"/>
      <c r="D9" s="163"/>
      <c r="E9" s="163"/>
    </row>
    <row r="10" spans="1:5" ht="15" customHeight="1">
      <c r="A10" s="1">
        <v>1</v>
      </c>
      <c r="B10" s="1">
        <v>2</v>
      </c>
      <c r="C10" s="156">
        <v>3</v>
      </c>
      <c r="D10" s="156">
        <v>4</v>
      </c>
      <c r="E10" s="156">
        <v>5</v>
      </c>
    </row>
    <row r="11" spans="1:5" ht="12.75">
      <c r="A11" s="2" t="s">
        <v>205</v>
      </c>
      <c r="B11" s="3" t="s">
        <v>10</v>
      </c>
      <c r="C11" s="9">
        <f>C12+C14+C16+C19+C20+C21+C27+C29+C31</f>
        <v>7562.000000000001</v>
      </c>
      <c r="D11" s="9">
        <f>D12+D14+D16+D19+D20+D21+D27+D29+D31</f>
        <v>7680.1500000000015</v>
      </c>
      <c r="E11" s="11">
        <f aca="true" t="shared" si="0" ref="E11:E23">D11/C11*100</f>
        <v>101.56241734990743</v>
      </c>
    </row>
    <row r="12" spans="1:5" ht="12.75">
      <c r="A12" s="2" t="s">
        <v>206</v>
      </c>
      <c r="B12" s="3" t="s">
        <v>11</v>
      </c>
      <c r="C12" s="9">
        <f>C13</f>
        <v>5781.93</v>
      </c>
      <c r="D12" s="9">
        <f>D13</f>
        <v>5856.5</v>
      </c>
      <c r="E12" s="11">
        <f t="shared" si="0"/>
        <v>101.28970776194109</v>
      </c>
    </row>
    <row r="13" spans="1:5" ht="12.75">
      <c r="A13" s="87" t="s">
        <v>207</v>
      </c>
      <c r="B13" s="5" t="s">
        <v>1</v>
      </c>
      <c r="C13" s="82">
        <v>5781.93</v>
      </c>
      <c r="D13" s="10">
        <v>5856.5</v>
      </c>
      <c r="E13" s="12">
        <f t="shared" si="0"/>
        <v>101.28970776194109</v>
      </c>
    </row>
    <row r="14" spans="1:5" ht="12.75">
      <c r="A14" s="2" t="s">
        <v>208</v>
      </c>
      <c r="B14" s="3" t="s">
        <v>2</v>
      </c>
      <c r="C14" s="9">
        <f>C15</f>
        <v>27</v>
      </c>
      <c r="D14" s="9">
        <f>D15</f>
        <v>17.6</v>
      </c>
      <c r="E14" s="11">
        <f t="shared" si="0"/>
        <v>65.18518518518519</v>
      </c>
    </row>
    <row r="15" spans="1:5" ht="12.75">
      <c r="A15" s="87" t="s">
        <v>209</v>
      </c>
      <c r="B15" s="5" t="s">
        <v>12</v>
      </c>
      <c r="C15" s="82">
        <v>27</v>
      </c>
      <c r="D15" s="10">
        <v>17.6</v>
      </c>
      <c r="E15" s="12">
        <f t="shared" si="0"/>
        <v>65.18518518518519</v>
      </c>
    </row>
    <row r="16" spans="1:5" ht="12.75">
      <c r="A16" s="2" t="s">
        <v>210</v>
      </c>
      <c r="B16" s="3" t="s">
        <v>3</v>
      </c>
      <c r="C16" s="9">
        <f>C17+C18</f>
        <v>809</v>
      </c>
      <c r="D16" s="9">
        <f>D17+D18</f>
        <v>832.9200000000001</v>
      </c>
      <c r="E16" s="11">
        <f t="shared" si="0"/>
        <v>102.95673671199013</v>
      </c>
    </row>
    <row r="17" spans="1:5" ht="12.75">
      <c r="A17" s="87" t="s">
        <v>211</v>
      </c>
      <c r="B17" s="5" t="s">
        <v>13</v>
      </c>
      <c r="C17" s="10">
        <v>483</v>
      </c>
      <c r="D17" s="10">
        <v>505.19</v>
      </c>
      <c r="E17" s="12">
        <f t="shared" si="0"/>
        <v>104.59420289855072</v>
      </c>
    </row>
    <row r="18" spans="1:5" ht="12.75">
      <c r="A18" s="87" t="s">
        <v>212</v>
      </c>
      <c r="B18" s="5" t="s">
        <v>4</v>
      </c>
      <c r="C18" s="10">
        <v>326</v>
      </c>
      <c r="D18" s="10">
        <v>327.73</v>
      </c>
      <c r="E18" s="12">
        <f t="shared" si="0"/>
        <v>100.53067484662577</v>
      </c>
    </row>
    <row r="19" spans="1:5" ht="25.5">
      <c r="A19" s="2" t="s">
        <v>237</v>
      </c>
      <c r="B19" s="3" t="s">
        <v>242</v>
      </c>
      <c r="C19" s="9">
        <v>0.02</v>
      </c>
      <c r="D19" s="9">
        <v>0.02</v>
      </c>
      <c r="E19" s="152">
        <f t="shared" si="0"/>
        <v>100</v>
      </c>
    </row>
    <row r="20" spans="1:5" ht="15" customHeight="1">
      <c r="A20" s="2" t="s">
        <v>217</v>
      </c>
      <c r="B20" s="3" t="s">
        <v>14</v>
      </c>
      <c r="C20" s="9">
        <v>232</v>
      </c>
      <c r="D20" s="9">
        <v>234.43</v>
      </c>
      <c r="E20" s="11">
        <f t="shared" si="0"/>
        <v>101.04741379310344</v>
      </c>
    </row>
    <row r="21" spans="1:5" ht="36.75" customHeight="1">
      <c r="A21" s="2" t="s">
        <v>213</v>
      </c>
      <c r="B21" s="6" t="s">
        <v>15</v>
      </c>
      <c r="C21" s="9">
        <f>C22+C23</f>
        <v>492</v>
      </c>
      <c r="D21" s="9">
        <f>D22+D23</f>
        <v>518.02</v>
      </c>
      <c r="E21" s="11">
        <f t="shared" si="0"/>
        <v>105.28861788617886</v>
      </c>
    </row>
    <row r="22" spans="1:5" ht="76.5">
      <c r="A22" s="87" t="s">
        <v>214</v>
      </c>
      <c r="B22" s="5" t="s">
        <v>16</v>
      </c>
      <c r="C22" s="10">
        <v>220</v>
      </c>
      <c r="D22" s="10">
        <v>227.13</v>
      </c>
      <c r="E22" s="12">
        <f t="shared" si="0"/>
        <v>103.24090909090908</v>
      </c>
    </row>
    <row r="23" spans="1:5" ht="24.75" customHeight="1">
      <c r="A23" s="159" t="s">
        <v>215</v>
      </c>
      <c r="B23" s="160" t="s">
        <v>17</v>
      </c>
      <c r="C23" s="161">
        <v>272</v>
      </c>
      <c r="D23" s="161">
        <v>290.89</v>
      </c>
      <c r="E23" s="162">
        <f t="shared" si="0"/>
        <v>106.94485294117646</v>
      </c>
    </row>
    <row r="24" spans="1:5" ht="12.75">
      <c r="A24" s="159"/>
      <c r="B24" s="160"/>
      <c r="C24" s="161"/>
      <c r="D24" s="161"/>
      <c r="E24" s="162"/>
    </row>
    <row r="25" spans="1:5" ht="25.5" hidden="1">
      <c r="A25" s="2" t="s">
        <v>18</v>
      </c>
      <c r="B25" s="3" t="s">
        <v>19</v>
      </c>
      <c r="C25" s="9">
        <v>0</v>
      </c>
      <c r="D25" s="9"/>
      <c r="E25" s="11"/>
    </row>
    <row r="26" spans="1:5" ht="25.5" hidden="1">
      <c r="A26" s="4" t="s">
        <v>20</v>
      </c>
      <c r="B26" s="5" t="s">
        <v>34</v>
      </c>
      <c r="C26" s="9">
        <v>0</v>
      </c>
      <c r="D26" s="10"/>
      <c r="E26" s="11"/>
    </row>
    <row r="27" spans="1:5" ht="25.5">
      <c r="A27" s="2" t="s">
        <v>216</v>
      </c>
      <c r="B27" s="3" t="s">
        <v>21</v>
      </c>
      <c r="C27" s="9">
        <f>C28</f>
        <v>190.05</v>
      </c>
      <c r="D27" s="9">
        <f>D28</f>
        <v>190.66</v>
      </c>
      <c r="E27" s="11">
        <f aca="true" t="shared" si="1" ref="E27:E48">D27/C27*100</f>
        <v>100.32096816627202</v>
      </c>
    </row>
    <row r="28" spans="1:5" ht="51">
      <c r="A28" s="87" t="s">
        <v>218</v>
      </c>
      <c r="B28" s="5" t="s">
        <v>22</v>
      </c>
      <c r="C28" s="10">
        <v>190.05</v>
      </c>
      <c r="D28" s="10">
        <v>190.66</v>
      </c>
      <c r="E28" s="11">
        <f t="shared" si="1"/>
        <v>100.32096816627202</v>
      </c>
    </row>
    <row r="29" spans="1:5" ht="12.75">
      <c r="A29" s="2" t="s">
        <v>233</v>
      </c>
      <c r="B29" s="7" t="s">
        <v>23</v>
      </c>
      <c r="C29" s="9">
        <f>C30</f>
        <v>30</v>
      </c>
      <c r="D29" s="9">
        <f>D30</f>
        <v>30</v>
      </c>
      <c r="E29" s="11">
        <f t="shared" si="1"/>
        <v>100</v>
      </c>
    </row>
    <row r="30" spans="1:5" ht="51">
      <c r="A30" s="87" t="s">
        <v>234</v>
      </c>
      <c r="B30" s="146" t="s">
        <v>243</v>
      </c>
      <c r="C30" s="10">
        <v>30</v>
      </c>
      <c r="D30" s="10">
        <v>30</v>
      </c>
      <c r="E30" s="152">
        <f t="shared" si="1"/>
        <v>100</v>
      </c>
    </row>
    <row r="31" spans="1:5" ht="25.5">
      <c r="A31" s="2" t="s">
        <v>219</v>
      </c>
      <c r="B31" s="3" t="s">
        <v>136</v>
      </c>
      <c r="C31" s="9">
        <f>C32</f>
        <v>0</v>
      </c>
      <c r="D31" s="9">
        <f>D32</f>
        <v>0</v>
      </c>
      <c r="E31" s="9" t="str">
        <f>E32</f>
        <v>-</v>
      </c>
    </row>
    <row r="32" spans="1:5" ht="12.75">
      <c r="A32" s="87" t="s">
        <v>220</v>
      </c>
      <c r="B32" s="79" t="s">
        <v>134</v>
      </c>
      <c r="C32" s="80">
        <v>0</v>
      </c>
      <c r="D32" s="80">
        <v>0</v>
      </c>
      <c r="E32" s="11" t="s">
        <v>135</v>
      </c>
    </row>
    <row r="33" spans="1:5" ht="23.25" customHeight="1">
      <c r="A33" s="2" t="s">
        <v>221</v>
      </c>
      <c r="B33" s="3" t="s">
        <v>24</v>
      </c>
      <c r="C33" s="9">
        <f>C34+C37+C40+C43+C46</f>
        <v>87329.37000000002</v>
      </c>
      <c r="D33" s="9">
        <f>D34+D37+D40+D43+D46+D47</f>
        <v>86940.16000000002</v>
      </c>
      <c r="E33" s="11">
        <f t="shared" si="1"/>
        <v>99.55431946892551</v>
      </c>
    </row>
    <row r="34" spans="1:5" ht="12.75">
      <c r="A34" s="2" t="s">
        <v>222</v>
      </c>
      <c r="B34" s="3" t="s">
        <v>25</v>
      </c>
      <c r="C34" s="9">
        <f>C35+C36</f>
        <v>59155.1</v>
      </c>
      <c r="D34" s="9">
        <f>D35+D36</f>
        <v>59155.1</v>
      </c>
      <c r="E34" s="11">
        <f t="shared" si="1"/>
        <v>100</v>
      </c>
    </row>
    <row r="35" spans="1:5" ht="25.5">
      <c r="A35" s="87" t="s">
        <v>223</v>
      </c>
      <c r="B35" s="5" t="s">
        <v>26</v>
      </c>
      <c r="C35" s="10">
        <v>53185.5</v>
      </c>
      <c r="D35" s="10">
        <v>53185.5</v>
      </c>
      <c r="E35" s="147">
        <f t="shared" si="1"/>
        <v>100</v>
      </c>
    </row>
    <row r="36" spans="1:5" ht="25.5">
      <c r="A36" s="87" t="s">
        <v>232</v>
      </c>
      <c r="B36" s="115" t="s">
        <v>235</v>
      </c>
      <c r="C36" s="88">
        <v>5969.6</v>
      </c>
      <c r="D36" s="88">
        <v>5969.6</v>
      </c>
      <c r="E36" s="147">
        <f t="shared" si="1"/>
        <v>100</v>
      </c>
    </row>
    <row r="37" spans="1:5" ht="12.75">
      <c r="A37" s="2" t="s">
        <v>224</v>
      </c>
      <c r="B37" s="3" t="s">
        <v>27</v>
      </c>
      <c r="C37" s="9">
        <f>C39+C38</f>
        <v>7716.42</v>
      </c>
      <c r="D37" s="9">
        <f>D39+D38</f>
        <v>7716.42</v>
      </c>
      <c r="E37" s="11">
        <f t="shared" si="1"/>
        <v>100</v>
      </c>
    </row>
    <row r="38" spans="1:5" ht="38.25">
      <c r="A38" s="100" t="s">
        <v>244</v>
      </c>
      <c r="B38" s="100" t="s">
        <v>236</v>
      </c>
      <c r="C38" s="153">
        <v>800</v>
      </c>
      <c r="D38" s="116">
        <v>800</v>
      </c>
      <c r="E38" s="117">
        <f t="shared" si="1"/>
        <v>100</v>
      </c>
    </row>
    <row r="39" spans="1:5" ht="12.75">
      <c r="A39" s="87" t="s">
        <v>225</v>
      </c>
      <c r="B39" s="5" t="s">
        <v>6</v>
      </c>
      <c r="C39" s="153">
        <v>6916.42</v>
      </c>
      <c r="D39" s="10">
        <v>6916.42</v>
      </c>
      <c r="E39" s="89">
        <f t="shared" si="1"/>
        <v>100</v>
      </c>
    </row>
    <row r="40" spans="1:5" ht="12.75">
      <c r="A40" s="2" t="s">
        <v>226</v>
      </c>
      <c r="B40" s="3" t="s">
        <v>28</v>
      </c>
      <c r="C40" s="9">
        <f>C41+C42</f>
        <v>694.1</v>
      </c>
      <c r="D40" s="9">
        <f>D41+D42</f>
        <v>694.1</v>
      </c>
      <c r="E40" s="11">
        <f t="shared" si="1"/>
        <v>100</v>
      </c>
    </row>
    <row r="41" spans="1:5" ht="25.5">
      <c r="A41" s="87" t="s">
        <v>227</v>
      </c>
      <c r="B41" s="5" t="s">
        <v>29</v>
      </c>
      <c r="C41" s="10">
        <v>100.5</v>
      </c>
      <c r="D41" s="10">
        <v>100.5</v>
      </c>
      <c r="E41" s="11">
        <f t="shared" si="1"/>
        <v>100</v>
      </c>
    </row>
    <row r="42" spans="1:5" ht="38.25">
      <c r="A42" s="87" t="s">
        <v>228</v>
      </c>
      <c r="B42" s="5" t="s">
        <v>30</v>
      </c>
      <c r="C42" s="10">
        <v>593.6</v>
      </c>
      <c r="D42" s="10">
        <v>593.6</v>
      </c>
      <c r="E42" s="11">
        <f t="shared" si="1"/>
        <v>100</v>
      </c>
    </row>
    <row r="43" spans="1:5" ht="21">
      <c r="A43" s="2" t="s">
        <v>229</v>
      </c>
      <c r="B43" s="3" t="s">
        <v>31</v>
      </c>
      <c r="C43" s="9">
        <f>C44+C45</f>
        <v>19728.370000000003</v>
      </c>
      <c r="D43" s="9">
        <f>D44+D45</f>
        <v>19728.370000000003</v>
      </c>
      <c r="E43" s="11">
        <f t="shared" si="1"/>
        <v>100</v>
      </c>
    </row>
    <row r="44" spans="1:5" ht="25.5">
      <c r="A44" s="87" t="s">
        <v>230</v>
      </c>
      <c r="B44" s="5" t="s">
        <v>32</v>
      </c>
      <c r="C44" s="10">
        <v>6852.1</v>
      </c>
      <c r="D44" s="10">
        <v>6852.1</v>
      </c>
      <c r="E44" s="117">
        <f t="shared" si="1"/>
        <v>100</v>
      </c>
    </row>
    <row r="45" spans="1:5" ht="25.5">
      <c r="A45" s="87" t="s">
        <v>231</v>
      </c>
      <c r="B45" s="5" t="s">
        <v>5</v>
      </c>
      <c r="C45" s="88">
        <v>12876.27</v>
      </c>
      <c r="D45" s="10">
        <v>12876.27</v>
      </c>
      <c r="E45" s="11">
        <f t="shared" si="1"/>
        <v>100</v>
      </c>
    </row>
    <row r="46" spans="1:5" ht="25.5">
      <c r="A46" s="2" t="s">
        <v>245</v>
      </c>
      <c r="B46" s="3" t="s">
        <v>247</v>
      </c>
      <c r="C46" s="9">
        <v>35.38</v>
      </c>
      <c r="D46" s="9">
        <v>35.38</v>
      </c>
      <c r="E46" s="11">
        <f t="shared" si="1"/>
        <v>100</v>
      </c>
    </row>
    <row r="47" spans="1:5" ht="38.25">
      <c r="A47" s="2" t="s">
        <v>246</v>
      </c>
      <c r="B47" s="3" t="s">
        <v>248</v>
      </c>
      <c r="C47" s="9" t="s">
        <v>135</v>
      </c>
      <c r="D47" s="9">
        <v>-389.21</v>
      </c>
      <c r="E47" s="11" t="s">
        <v>135</v>
      </c>
    </row>
    <row r="48" spans="1:5" ht="12.75">
      <c r="A48" s="8"/>
      <c r="B48" s="3" t="s">
        <v>0</v>
      </c>
      <c r="C48" s="9">
        <f>C11+C33</f>
        <v>94891.37000000002</v>
      </c>
      <c r="D48" s="9">
        <f>D11+D33</f>
        <v>94620.31000000003</v>
      </c>
      <c r="E48" s="11">
        <f t="shared" si="1"/>
        <v>99.71434704757661</v>
      </c>
    </row>
    <row r="49" ht="12.75">
      <c r="D49" s="19"/>
    </row>
    <row r="50" spans="1:5" ht="18.75">
      <c r="A50" s="157" t="s">
        <v>133</v>
      </c>
      <c r="B50" s="157"/>
      <c r="C50" s="81"/>
      <c r="D50" s="158" t="s">
        <v>132</v>
      </c>
      <c r="E50" s="158"/>
    </row>
  </sheetData>
  <sheetProtection/>
  <mergeCells count="17">
    <mergeCell ref="C8:C9"/>
    <mergeCell ref="C1:E1"/>
    <mergeCell ref="A8:A9"/>
    <mergeCell ref="B8:B9"/>
    <mergeCell ref="D8:D9"/>
    <mergeCell ref="E8:E9"/>
    <mergeCell ref="B4:E4"/>
    <mergeCell ref="A5:E5"/>
    <mergeCell ref="A6:E6"/>
    <mergeCell ref="A7:E7"/>
    <mergeCell ref="A50:B50"/>
    <mergeCell ref="D50:E50"/>
    <mergeCell ref="A23:A24"/>
    <mergeCell ref="B23:B24"/>
    <mergeCell ref="C23:C24"/>
    <mergeCell ref="D23:D24"/>
    <mergeCell ref="E23:E24"/>
  </mergeCells>
  <printOptions/>
  <pageMargins left="0.3937007874015748" right="0" top="0.5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22.421875" style="0" customWidth="1"/>
    <col min="2" max="2" width="29.7109375" style="0" customWidth="1"/>
    <col min="3" max="3" width="12.57421875" style="0" customWidth="1"/>
    <col min="4" max="4" width="13.140625" style="0" customWidth="1"/>
    <col min="5" max="5" width="17.57421875" style="0" customWidth="1"/>
  </cols>
  <sheetData>
    <row r="1" spans="3:5" ht="81.75" customHeight="1">
      <c r="C1" s="144"/>
      <c r="D1" s="145"/>
      <c r="E1" s="144" t="s">
        <v>266</v>
      </c>
    </row>
    <row r="2" spans="1:5" ht="48" customHeight="1">
      <c r="A2" s="170" t="s">
        <v>254</v>
      </c>
      <c r="B2" s="171"/>
      <c r="C2" s="171"/>
      <c r="D2" s="171"/>
      <c r="E2" s="171"/>
    </row>
    <row r="3" spans="1:5" ht="15" customHeight="1">
      <c r="A3" s="172" t="s">
        <v>37</v>
      </c>
      <c r="B3" s="172"/>
      <c r="C3" s="172"/>
      <c r="D3" s="172"/>
      <c r="E3" s="172"/>
    </row>
    <row r="4" spans="1:5" ht="60" customHeight="1">
      <c r="A4" s="14" t="s">
        <v>35</v>
      </c>
      <c r="B4" s="15" t="s">
        <v>42</v>
      </c>
      <c r="C4" s="14" t="s">
        <v>255</v>
      </c>
      <c r="D4" s="14" t="s">
        <v>253</v>
      </c>
      <c r="E4" s="14" t="s">
        <v>33</v>
      </c>
    </row>
    <row r="5" spans="1:5" ht="25.5">
      <c r="A5" s="16" t="s">
        <v>40</v>
      </c>
      <c r="B5" s="58" t="s">
        <v>85</v>
      </c>
      <c r="C5" s="59">
        <f>C6-C7</f>
        <v>-861.03</v>
      </c>
      <c r="D5" s="59">
        <f>D6-D7</f>
        <v>-417.1500000000001</v>
      </c>
      <c r="E5" s="59">
        <f>D5/C5*100</f>
        <v>48.447789275635</v>
      </c>
    </row>
    <row r="6" spans="1:5" ht="38.25">
      <c r="A6" s="16" t="s">
        <v>41</v>
      </c>
      <c r="B6" s="16" t="s">
        <v>38</v>
      </c>
      <c r="C6" s="59">
        <v>593.24</v>
      </c>
      <c r="D6" s="119">
        <v>1037.12</v>
      </c>
      <c r="E6" s="59">
        <f>D6/C6*100</f>
        <v>174.82300586609128</v>
      </c>
    </row>
    <row r="7" spans="1:5" ht="38.25">
      <c r="A7" s="16" t="s">
        <v>137</v>
      </c>
      <c r="B7" s="16" t="s">
        <v>39</v>
      </c>
      <c r="C7" s="59">
        <v>1454.27</v>
      </c>
      <c r="D7" s="59">
        <v>1454.27</v>
      </c>
      <c r="E7" s="59">
        <f>D7/C7*100</f>
        <v>100</v>
      </c>
    </row>
    <row r="8" spans="1:5" ht="15" customHeight="1">
      <c r="A8" s="17"/>
      <c r="B8" s="18" t="s">
        <v>36</v>
      </c>
      <c r="C8" s="25">
        <f>C6-C7</f>
        <v>-861.03</v>
      </c>
      <c r="D8" s="25">
        <f>D6-D7</f>
        <v>-417.1500000000001</v>
      </c>
      <c r="E8" s="59">
        <f>D8/C8*100</f>
        <v>48.447789275635</v>
      </c>
    </row>
    <row r="9" ht="12.75">
      <c r="A9" s="13"/>
    </row>
    <row r="10" spans="1:5" ht="18.75">
      <c r="A10" s="157" t="s">
        <v>133</v>
      </c>
      <c r="B10" s="157"/>
      <c r="C10" s="81"/>
      <c r="D10" s="158" t="s">
        <v>132</v>
      </c>
      <c r="E10" s="158"/>
    </row>
  </sheetData>
  <sheetProtection/>
  <mergeCells count="4">
    <mergeCell ref="A2:E2"/>
    <mergeCell ref="A3:E3"/>
    <mergeCell ref="A10:B10"/>
    <mergeCell ref="D10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13">
      <selection activeCell="E33" sqref="E33"/>
    </sheetView>
  </sheetViews>
  <sheetFormatPr defaultColWidth="9.140625" defaultRowHeight="12.75"/>
  <cols>
    <col min="1" max="1" width="44.7109375" style="0" customWidth="1"/>
    <col min="2" max="2" width="6.140625" style="0" customWidth="1"/>
    <col min="3" max="3" width="8.00390625" style="0" customWidth="1"/>
    <col min="4" max="4" width="12.00390625" style="0" customWidth="1"/>
    <col min="5" max="5" width="13.00390625" style="0" customWidth="1"/>
  </cols>
  <sheetData>
    <row r="1" spans="4:6" ht="94.5" customHeight="1">
      <c r="D1" s="174" t="s">
        <v>267</v>
      </c>
      <c r="E1" s="175"/>
      <c r="F1" s="168"/>
    </row>
    <row r="3" spans="1:5" ht="35.25" customHeight="1">
      <c r="A3" s="179" t="s">
        <v>256</v>
      </c>
      <c r="B3" s="179"/>
      <c r="C3" s="179"/>
      <c r="D3" s="168"/>
      <c r="E3" s="168"/>
    </row>
    <row r="4" spans="1:6" ht="15.75">
      <c r="A4" s="177" t="s">
        <v>37</v>
      </c>
      <c r="B4" s="177"/>
      <c r="C4" s="177"/>
      <c r="D4" s="178"/>
      <c r="E4" s="178"/>
      <c r="F4" s="178"/>
    </row>
    <row r="5" spans="1:6" ht="12.75" customHeight="1">
      <c r="A5" s="173" t="s">
        <v>43</v>
      </c>
      <c r="B5" s="173" t="s">
        <v>64</v>
      </c>
      <c r="C5" s="173" t="s">
        <v>79</v>
      </c>
      <c r="D5" s="173" t="s">
        <v>257</v>
      </c>
      <c r="E5" s="173" t="s">
        <v>258</v>
      </c>
      <c r="F5" s="173" t="s">
        <v>80</v>
      </c>
    </row>
    <row r="6" spans="1:6" ht="31.5" customHeight="1">
      <c r="A6" s="173"/>
      <c r="B6" s="173"/>
      <c r="C6" s="173"/>
      <c r="D6" s="173"/>
      <c r="E6" s="173"/>
      <c r="F6" s="173"/>
    </row>
    <row r="7" spans="1:6" ht="30" customHeight="1">
      <c r="A7" s="173"/>
      <c r="B7" s="173"/>
      <c r="C7" s="173"/>
      <c r="D7" s="173"/>
      <c r="E7" s="173"/>
      <c r="F7" s="173"/>
    </row>
    <row r="8" spans="1:6" ht="24.75" customHeight="1">
      <c r="A8" s="173"/>
      <c r="B8" s="173"/>
      <c r="C8" s="173"/>
      <c r="D8" s="176"/>
      <c r="E8" s="176"/>
      <c r="F8" s="176"/>
    </row>
    <row r="9" spans="1:6" ht="15" customHeight="1">
      <c r="A9" s="27" t="s">
        <v>65</v>
      </c>
      <c r="B9" s="26" t="s">
        <v>86</v>
      </c>
      <c r="C9" s="26"/>
      <c r="D9" s="57">
        <f>SUM(D10:D14)</f>
        <v>31550.91</v>
      </c>
      <c r="E9" s="57">
        <f>SUM(E10:E14)</f>
        <v>31545.18</v>
      </c>
      <c r="F9" s="28">
        <f>+E9/D9*100</f>
        <v>99.98183887564575</v>
      </c>
    </row>
    <row r="10" spans="1:6" ht="45">
      <c r="A10" s="53" t="s">
        <v>94</v>
      </c>
      <c r="B10" s="29"/>
      <c r="C10" s="29" t="s">
        <v>87</v>
      </c>
      <c r="D10" s="56">
        <v>1291.63</v>
      </c>
      <c r="E10" s="56">
        <v>1291.63</v>
      </c>
      <c r="F10" s="111">
        <f aca="true" t="shared" si="0" ref="F10:F39">+E10/D10*100</f>
        <v>100</v>
      </c>
    </row>
    <row r="11" spans="1:6" ht="60">
      <c r="A11" s="53" t="s">
        <v>131</v>
      </c>
      <c r="B11" s="29"/>
      <c r="C11" s="29" t="s">
        <v>89</v>
      </c>
      <c r="D11" s="140">
        <v>17814.98</v>
      </c>
      <c r="E11" s="56">
        <v>17814.98</v>
      </c>
      <c r="F11" s="111">
        <f t="shared" si="0"/>
        <v>100</v>
      </c>
    </row>
    <row r="12" spans="1:6" ht="15">
      <c r="A12" s="53" t="s">
        <v>150</v>
      </c>
      <c r="B12" s="29"/>
      <c r="C12" s="29" t="s">
        <v>93</v>
      </c>
      <c r="D12" s="56">
        <v>1</v>
      </c>
      <c r="E12" s="56">
        <v>0</v>
      </c>
      <c r="F12" s="111">
        <f t="shared" si="0"/>
        <v>0</v>
      </c>
    </row>
    <row r="13" spans="1:6" ht="15" customHeight="1">
      <c r="A13" s="53" t="s">
        <v>66</v>
      </c>
      <c r="B13" s="29"/>
      <c r="C13" s="29" t="s">
        <v>110</v>
      </c>
      <c r="D13" s="56">
        <v>3101.6</v>
      </c>
      <c r="E13" s="56">
        <v>3101.6</v>
      </c>
      <c r="F13" s="111">
        <f t="shared" si="0"/>
        <v>100</v>
      </c>
    </row>
    <row r="14" spans="1:6" ht="15" customHeight="1">
      <c r="A14" s="53" t="s">
        <v>202</v>
      </c>
      <c r="B14" s="29"/>
      <c r="C14" s="29" t="s">
        <v>110</v>
      </c>
      <c r="D14" s="140">
        <v>9341.7</v>
      </c>
      <c r="E14" s="56">
        <v>9336.97</v>
      </c>
      <c r="F14" s="28">
        <f t="shared" si="0"/>
        <v>99.94936681760278</v>
      </c>
    </row>
    <row r="15" spans="1:6" ht="15" customHeight="1">
      <c r="A15" s="54" t="s">
        <v>67</v>
      </c>
      <c r="B15" s="26" t="s">
        <v>87</v>
      </c>
      <c r="C15" s="29"/>
      <c r="D15" s="57">
        <f>D16</f>
        <v>593.6</v>
      </c>
      <c r="E15" s="57">
        <f>E16</f>
        <v>593.6</v>
      </c>
      <c r="F15" s="28">
        <f t="shared" si="0"/>
        <v>100</v>
      </c>
    </row>
    <row r="16" spans="1:6" ht="15">
      <c r="A16" s="53" t="s">
        <v>68</v>
      </c>
      <c r="B16" s="29"/>
      <c r="C16" s="29" t="s">
        <v>88</v>
      </c>
      <c r="D16" s="56">
        <v>593.6</v>
      </c>
      <c r="E16" s="56">
        <v>593.6</v>
      </c>
      <c r="F16" s="28">
        <f t="shared" si="0"/>
        <v>100</v>
      </c>
    </row>
    <row r="17" spans="1:6" ht="28.5">
      <c r="A17" s="139" t="s">
        <v>69</v>
      </c>
      <c r="B17" s="26" t="s">
        <v>88</v>
      </c>
      <c r="C17" s="26"/>
      <c r="D17" s="57">
        <f>D19+D18</f>
        <v>1460.8</v>
      </c>
      <c r="E17" s="57">
        <f>E19+E18</f>
        <v>1444.5</v>
      </c>
      <c r="F17" s="28">
        <f t="shared" si="0"/>
        <v>98.8841730558598</v>
      </c>
    </row>
    <row r="18" spans="1:6" ht="30">
      <c r="A18" s="112" t="s">
        <v>164</v>
      </c>
      <c r="B18" s="29"/>
      <c r="C18" s="29" t="s">
        <v>89</v>
      </c>
      <c r="D18" s="56">
        <v>100.5</v>
      </c>
      <c r="E18" s="56">
        <v>100.5</v>
      </c>
      <c r="F18" s="111">
        <f t="shared" si="0"/>
        <v>100</v>
      </c>
    </row>
    <row r="19" spans="1:6" ht="45">
      <c r="A19" s="55" t="s">
        <v>95</v>
      </c>
      <c r="B19" s="26"/>
      <c r="C19" s="29" t="s">
        <v>115</v>
      </c>
      <c r="D19" s="56">
        <v>1360.3</v>
      </c>
      <c r="E19" s="56">
        <v>1344</v>
      </c>
      <c r="F19" s="111">
        <f t="shared" si="0"/>
        <v>98.8017349114166</v>
      </c>
    </row>
    <row r="20" spans="1:6" ht="15" customHeight="1">
      <c r="A20" s="27" t="s">
        <v>70</v>
      </c>
      <c r="B20" s="26" t="s">
        <v>89</v>
      </c>
      <c r="C20" s="26"/>
      <c r="D20" s="57">
        <f>D24+D21+D22+D23+D25</f>
        <v>6937.32</v>
      </c>
      <c r="E20" s="57">
        <f>E24+E21+E22+E23+E25</f>
        <v>6705.65</v>
      </c>
      <c r="F20" s="28">
        <f t="shared" si="0"/>
        <v>96.66052596679987</v>
      </c>
    </row>
    <row r="21" spans="1:6" ht="15" customHeight="1">
      <c r="A21" s="53" t="s">
        <v>71</v>
      </c>
      <c r="B21" s="29"/>
      <c r="C21" s="29" t="s">
        <v>86</v>
      </c>
      <c r="D21" s="141">
        <v>2710.52</v>
      </c>
      <c r="E21" s="56">
        <v>2710.52</v>
      </c>
      <c r="F21" s="111">
        <f t="shared" si="0"/>
        <v>100</v>
      </c>
    </row>
    <row r="22" spans="1:6" ht="15" customHeight="1">
      <c r="A22" s="53" t="s">
        <v>81</v>
      </c>
      <c r="B22" s="29"/>
      <c r="C22" s="29" t="s">
        <v>91</v>
      </c>
      <c r="D22" s="56">
        <v>1401.85</v>
      </c>
      <c r="E22" s="56">
        <v>1211.84</v>
      </c>
      <c r="F22" s="111">
        <f t="shared" si="0"/>
        <v>86.44576809216392</v>
      </c>
    </row>
    <row r="23" spans="1:6" ht="15" customHeight="1">
      <c r="A23" s="53" t="s">
        <v>173</v>
      </c>
      <c r="B23" s="29"/>
      <c r="C23" s="29" t="s">
        <v>115</v>
      </c>
      <c r="D23" s="56">
        <v>1273.74</v>
      </c>
      <c r="E23" s="56">
        <v>1232.08</v>
      </c>
      <c r="F23" s="111">
        <f t="shared" si="0"/>
        <v>96.72931681504859</v>
      </c>
    </row>
    <row r="24" spans="1:6" ht="15" customHeight="1">
      <c r="A24" s="53" t="s">
        <v>72</v>
      </c>
      <c r="B24" s="29"/>
      <c r="C24" s="29" t="s">
        <v>92</v>
      </c>
      <c r="D24" s="56">
        <v>155.7</v>
      </c>
      <c r="E24" s="56">
        <v>155.7</v>
      </c>
      <c r="F24" s="111">
        <f t="shared" si="0"/>
        <v>100</v>
      </c>
    </row>
    <row r="25" spans="1:6" ht="15" customHeight="1">
      <c r="A25" s="53" t="s">
        <v>176</v>
      </c>
      <c r="B25" s="29"/>
      <c r="C25" s="29" t="s">
        <v>203</v>
      </c>
      <c r="D25" s="140">
        <v>1395.51</v>
      </c>
      <c r="E25" s="56">
        <v>1395.51</v>
      </c>
      <c r="F25" s="111">
        <f t="shared" si="0"/>
        <v>100</v>
      </c>
    </row>
    <row r="26" spans="1:6" ht="15" customHeight="1">
      <c r="A26" s="27" t="s">
        <v>73</v>
      </c>
      <c r="B26" s="26" t="s">
        <v>90</v>
      </c>
      <c r="C26" s="26"/>
      <c r="D26" s="57">
        <f>D27+D28+D29</f>
        <v>30753.07</v>
      </c>
      <c r="E26" s="57">
        <f>E27+E28+E29</f>
        <v>30572.170000000002</v>
      </c>
      <c r="F26" s="28">
        <f t="shared" si="0"/>
        <v>99.4117660448209</v>
      </c>
    </row>
    <row r="27" spans="1:6" ht="15" customHeight="1">
      <c r="A27" s="53" t="s">
        <v>57</v>
      </c>
      <c r="B27" s="26"/>
      <c r="C27" s="29" t="s">
        <v>86</v>
      </c>
      <c r="D27" s="142">
        <v>3093.64</v>
      </c>
      <c r="E27" s="56">
        <v>3093.64</v>
      </c>
      <c r="F27" s="111">
        <f t="shared" si="0"/>
        <v>100</v>
      </c>
    </row>
    <row r="28" spans="1:6" ht="15" customHeight="1">
      <c r="A28" s="53" t="s">
        <v>59</v>
      </c>
      <c r="B28" s="26"/>
      <c r="C28" s="29" t="s">
        <v>87</v>
      </c>
      <c r="D28" s="142">
        <v>23159.47</v>
      </c>
      <c r="E28" s="56">
        <v>22983.81</v>
      </c>
      <c r="F28" s="111">
        <f t="shared" si="0"/>
        <v>99.24151977571162</v>
      </c>
    </row>
    <row r="29" spans="1:6" ht="15" customHeight="1">
      <c r="A29" s="53" t="s">
        <v>74</v>
      </c>
      <c r="B29" s="29"/>
      <c r="C29" s="29" t="s">
        <v>88</v>
      </c>
      <c r="D29" s="142">
        <v>4499.96</v>
      </c>
      <c r="E29" s="56">
        <v>4494.72</v>
      </c>
      <c r="F29" s="111">
        <f t="shared" si="0"/>
        <v>99.88355452048464</v>
      </c>
    </row>
    <row r="30" spans="1:6" ht="14.25">
      <c r="A30" s="27" t="s">
        <v>96</v>
      </c>
      <c r="B30" s="26" t="s">
        <v>91</v>
      </c>
      <c r="C30" s="26"/>
      <c r="D30" s="57">
        <f>D31+D32+D33</f>
        <v>23035.23</v>
      </c>
      <c r="E30" s="57">
        <f>E31+E32+E33</f>
        <v>22754.89</v>
      </c>
      <c r="F30" s="28">
        <f t="shared" si="0"/>
        <v>98.78299456962228</v>
      </c>
    </row>
    <row r="31" spans="1:6" ht="15">
      <c r="A31" s="53" t="s">
        <v>82</v>
      </c>
      <c r="B31" s="29"/>
      <c r="C31" s="29" t="s">
        <v>86</v>
      </c>
      <c r="D31" s="142">
        <v>5283.63</v>
      </c>
      <c r="E31" s="56">
        <v>5217.28</v>
      </c>
      <c r="F31" s="111">
        <f t="shared" si="0"/>
        <v>98.74423455086749</v>
      </c>
    </row>
    <row r="32" spans="1:6" ht="15">
      <c r="A32" s="53" t="s">
        <v>83</v>
      </c>
      <c r="B32" s="29"/>
      <c r="C32" s="29" t="s">
        <v>86</v>
      </c>
      <c r="D32" s="142">
        <v>14156.41</v>
      </c>
      <c r="E32" s="56">
        <v>13976.62</v>
      </c>
      <c r="F32" s="111">
        <f t="shared" si="0"/>
        <v>98.72997461927142</v>
      </c>
    </row>
    <row r="33" spans="1:6" ht="15" customHeight="1">
      <c r="A33" s="53" t="s">
        <v>84</v>
      </c>
      <c r="B33" s="29"/>
      <c r="C33" s="29" t="s">
        <v>86</v>
      </c>
      <c r="D33" s="142">
        <v>3595.19</v>
      </c>
      <c r="E33" s="56">
        <v>3560.99</v>
      </c>
      <c r="F33" s="111">
        <f t="shared" si="0"/>
        <v>99.0487289962422</v>
      </c>
    </row>
    <row r="34" spans="1:6" ht="15" customHeight="1">
      <c r="A34" s="27" t="s">
        <v>75</v>
      </c>
      <c r="B34" s="26" t="s">
        <v>92</v>
      </c>
      <c r="C34" s="26"/>
      <c r="D34" s="57">
        <f>+D35</f>
        <v>60</v>
      </c>
      <c r="E34" s="57">
        <f>E35</f>
        <v>60</v>
      </c>
      <c r="F34" s="28">
        <f t="shared" si="0"/>
        <v>100</v>
      </c>
    </row>
    <row r="35" spans="1:6" ht="15" customHeight="1">
      <c r="A35" s="53" t="s">
        <v>97</v>
      </c>
      <c r="B35" s="29"/>
      <c r="C35" s="29" t="s">
        <v>86</v>
      </c>
      <c r="D35" s="56">
        <v>60</v>
      </c>
      <c r="E35" s="56">
        <v>60</v>
      </c>
      <c r="F35" s="111">
        <f t="shared" si="0"/>
        <v>100</v>
      </c>
    </row>
    <row r="36" spans="1:6" ht="28.5">
      <c r="A36" s="27" t="s">
        <v>76</v>
      </c>
      <c r="B36" s="26" t="s">
        <v>93</v>
      </c>
      <c r="C36" s="26"/>
      <c r="D36" s="57">
        <f>D37</f>
        <v>1321.48</v>
      </c>
      <c r="E36" s="57">
        <f>E37</f>
        <v>1321.48</v>
      </c>
      <c r="F36" s="28">
        <f t="shared" si="0"/>
        <v>100</v>
      </c>
    </row>
    <row r="37" spans="1:6" ht="15" customHeight="1">
      <c r="A37" s="53" t="s">
        <v>77</v>
      </c>
      <c r="B37" s="29"/>
      <c r="C37" s="29" t="s">
        <v>86</v>
      </c>
      <c r="D37" s="56">
        <v>1321.48</v>
      </c>
      <c r="E37" s="56">
        <v>1321.48</v>
      </c>
      <c r="F37" s="111">
        <f t="shared" si="0"/>
        <v>100</v>
      </c>
    </row>
    <row r="38" spans="1:6" ht="44.25" customHeight="1">
      <c r="A38" s="113" t="s">
        <v>195</v>
      </c>
      <c r="B38" s="26" t="s">
        <v>204</v>
      </c>
      <c r="C38" s="26"/>
      <c r="D38" s="57">
        <f>D39</f>
        <v>39.99</v>
      </c>
      <c r="E38" s="57">
        <f>E39</f>
        <v>39.99</v>
      </c>
      <c r="F38" s="28">
        <f t="shared" si="0"/>
        <v>100</v>
      </c>
    </row>
    <row r="39" spans="1:6" ht="30">
      <c r="A39" s="114" t="s">
        <v>196</v>
      </c>
      <c r="B39" s="29"/>
      <c r="C39" s="29" t="s">
        <v>88</v>
      </c>
      <c r="D39" s="56">
        <v>39.99</v>
      </c>
      <c r="E39" s="56">
        <v>39.99</v>
      </c>
      <c r="F39" s="111">
        <f t="shared" si="0"/>
        <v>100</v>
      </c>
    </row>
    <row r="40" spans="1:6" ht="15" customHeight="1">
      <c r="A40" s="54" t="s">
        <v>78</v>
      </c>
      <c r="B40" s="54"/>
      <c r="C40" s="54"/>
      <c r="D40" s="57">
        <f>D9+D15+D17+D20+D26+D30+D34+D36+D38</f>
        <v>95752.4</v>
      </c>
      <c r="E40" s="57">
        <f>E9+E15+E17+E20+E26+E30+E34+E36+E38</f>
        <v>95037.46</v>
      </c>
      <c r="F40" s="28">
        <f>+E40/D40*100</f>
        <v>99.25334508586732</v>
      </c>
    </row>
    <row r="41" spans="1:5" ht="15" customHeight="1">
      <c r="A41" s="40"/>
      <c r="B41" s="36"/>
      <c r="C41" s="37"/>
      <c r="D41" s="37"/>
      <c r="E41" s="31"/>
    </row>
    <row r="42" spans="1:5" ht="15" customHeight="1">
      <c r="A42" s="157" t="s">
        <v>133</v>
      </c>
      <c r="B42" s="157"/>
      <c r="C42" s="81"/>
      <c r="D42" s="158" t="s">
        <v>132</v>
      </c>
      <c r="E42" s="158"/>
    </row>
    <row r="43" spans="1:5" ht="15" customHeight="1">
      <c r="A43" s="35"/>
      <c r="B43" s="36"/>
      <c r="C43" s="37"/>
      <c r="D43" s="37"/>
      <c r="E43" s="31"/>
    </row>
    <row r="44" spans="1:5" ht="15" customHeight="1">
      <c r="A44" s="38"/>
      <c r="B44" s="30"/>
      <c r="C44" s="31"/>
      <c r="D44" s="31"/>
      <c r="E44" s="31"/>
    </row>
    <row r="45" spans="1:5" ht="15" customHeight="1">
      <c r="A45" s="35"/>
      <c r="B45" s="36"/>
      <c r="C45" s="37"/>
      <c r="D45" s="37"/>
      <c r="E45" s="31"/>
    </row>
    <row r="46" spans="1:5" ht="15" customHeight="1">
      <c r="A46" s="38"/>
      <c r="B46" s="30"/>
      <c r="C46" s="31"/>
      <c r="D46" s="31"/>
      <c r="E46" s="31"/>
    </row>
    <row r="47" spans="1:5" ht="15" customHeight="1">
      <c r="A47" s="35"/>
      <c r="B47" s="36"/>
      <c r="C47" s="37"/>
      <c r="D47" s="37"/>
      <c r="E47" s="31"/>
    </row>
    <row r="48" spans="1:5" ht="15" customHeight="1">
      <c r="A48" s="41"/>
      <c r="B48" s="30"/>
      <c r="C48" s="31"/>
      <c r="D48" s="31"/>
      <c r="E48" s="31"/>
    </row>
    <row r="49" spans="1:5" ht="15" customHeight="1">
      <c r="A49" s="39"/>
      <c r="B49" s="30"/>
      <c r="C49" s="31"/>
      <c r="D49" s="31"/>
      <c r="E49" s="31"/>
    </row>
    <row r="50" spans="1:5" ht="15" customHeight="1">
      <c r="A50" s="32"/>
      <c r="B50" s="33"/>
      <c r="C50" s="34"/>
      <c r="D50" s="34"/>
      <c r="E50" s="31"/>
    </row>
    <row r="51" spans="1:5" ht="15" customHeight="1">
      <c r="A51" s="35"/>
      <c r="B51" s="36"/>
      <c r="C51" s="37"/>
      <c r="D51" s="37"/>
      <c r="E51" s="31"/>
    </row>
    <row r="52" spans="1:5" ht="15" customHeight="1">
      <c r="A52" s="35"/>
      <c r="B52" s="36"/>
      <c r="C52" s="37"/>
      <c r="D52" s="37"/>
      <c r="E52" s="31"/>
    </row>
    <row r="53" spans="1:5" ht="15" customHeight="1">
      <c r="A53" s="35"/>
      <c r="B53" s="36"/>
      <c r="C53" s="37"/>
      <c r="D53" s="37"/>
      <c r="E53" s="31"/>
    </row>
    <row r="54" spans="1:5" ht="15" customHeight="1">
      <c r="A54" s="32"/>
      <c r="B54" s="33"/>
      <c r="C54" s="34"/>
      <c r="D54" s="34"/>
      <c r="E54" s="31"/>
    </row>
    <row r="55" spans="1:5" ht="15" customHeight="1">
      <c r="A55" s="35"/>
      <c r="B55" s="36"/>
      <c r="C55" s="37"/>
      <c r="D55" s="37"/>
      <c r="E55" s="31"/>
    </row>
    <row r="56" spans="1:5" ht="15" customHeight="1">
      <c r="A56" s="35"/>
      <c r="B56" s="36"/>
      <c r="C56" s="37"/>
      <c r="D56" s="37"/>
      <c r="E56" s="31"/>
    </row>
    <row r="57" spans="1:5" ht="15" customHeight="1">
      <c r="A57" s="35"/>
      <c r="B57" s="36"/>
      <c r="C57" s="37"/>
      <c r="D57" s="37"/>
      <c r="E57" s="31"/>
    </row>
    <row r="58" spans="1:5" ht="15" customHeight="1">
      <c r="A58" s="35"/>
      <c r="B58" s="36"/>
      <c r="C58" s="37"/>
      <c r="D58" s="37"/>
      <c r="E58" s="31"/>
    </row>
    <row r="59" spans="1:5" ht="15" customHeight="1">
      <c r="A59" s="35"/>
      <c r="B59" s="36"/>
      <c r="C59" s="37"/>
      <c r="D59" s="37"/>
      <c r="E59" s="31"/>
    </row>
    <row r="60" spans="1:5" ht="15" customHeight="1">
      <c r="A60" s="35"/>
      <c r="B60" s="36"/>
      <c r="C60" s="37"/>
      <c r="D60" s="37"/>
      <c r="E60" s="31"/>
    </row>
    <row r="61" spans="1:5" ht="15" customHeight="1">
      <c r="A61" s="32"/>
      <c r="B61" s="33"/>
      <c r="C61" s="34"/>
      <c r="D61" s="34"/>
      <c r="E61" s="31"/>
    </row>
    <row r="62" spans="1:5" ht="15" customHeight="1">
      <c r="A62" s="35"/>
      <c r="B62" s="36"/>
      <c r="C62" s="37"/>
      <c r="D62" s="37"/>
      <c r="E62" s="31"/>
    </row>
    <row r="63" spans="1:5" ht="15" customHeight="1">
      <c r="A63" s="35"/>
      <c r="B63" s="36"/>
      <c r="C63" s="37"/>
      <c r="D63" s="37"/>
      <c r="E63" s="31"/>
    </row>
    <row r="64" spans="1:5" ht="15" customHeight="1">
      <c r="A64" s="39"/>
      <c r="B64" s="30"/>
      <c r="C64" s="31"/>
      <c r="D64" s="31"/>
      <c r="E64" s="31"/>
    </row>
    <row r="65" spans="1:5" ht="15" customHeight="1">
      <c r="A65" s="32"/>
      <c r="B65" s="33"/>
      <c r="C65" s="34"/>
      <c r="D65" s="34"/>
      <c r="E65" s="31"/>
    </row>
    <row r="66" spans="1:5" ht="15" customHeight="1">
      <c r="A66" s="35"/>
      <c r="B66" s="36"/>
      <c r="C66" s="37"/>
      <c r="D66" s="37"/>
      <c r="E66" s="31"/>
    </row>
    <row r="67" spans="1:5" ht="15" customHeight="1">
      <c r="A67" s="35"/>
      <c r="B67" s="36"/>
      <c r="C67" s="37"/>
      <c r="D67" s="37"/>
      <c r="E67" s="31"/>
    </row>
    <row r="68" spans="1:5" ht="15" customHeight="1">
      <c r="A68" s="35"/>
      <c r="B68" s="36"/>
      <c r="C68" s="37"/>
      <c r="D68" s="37"/>
      <c r="E68" s="31"/>
    </row>
    <row r="69" spans="1:5" ht="15" customHeight="1">
      <c r="A69" s="32"/>
      <c r="B69" s="33"/>
      <c r="C69" s="34"/>
      <c r="D69" s="34"/>
      <c r="E69" s="31"/>
    </row>
    <row r="70" spans="1:5" ht="15" customHeight="1">
      <c r="A70" s="35"/>
      <c r="B70" s="36"/>
      <c r="C70" s="37"/>
      <c r="D70" s="37"/>
      <c r="E70" s="31"/>
    </row>
    <row r="71" spans="1:5" ht="15" customHeight="1">
      <c r="A71" s="35"/>
      <c r="B71" s="36"/>
      <c r="C71" s="37"/>
      <c r="D71" s="37"/>
      <c r="E71" s="31"/>
    </row>
    <row r="72" spans="1:5" ht="15" customHeight="1">
      <c r="A72" s="35"/>
      <c r="B72" s="36"/>
      <c r="C72" s="37"/>
      <c r="D72" s="37"/>
      <c r="E72" s="31"/>
    </row>
    <row r="73" spans="1:5" ht="15" customHeight="1">
      <c r="A73" s="35"/>
      <c r="B73" s="36"/>
      <c r="C73" s="37"/>
      <c r="D73" s="37"/>
      <c r="E73" s="31"/>
    </row>
    <row r="74" spans="1:5" ht="15" customHeight="1">
      <c r="A74" s="35"/>
      <c r="B74" s="36"/>
      <c r="C74" s="37"/>
      <c r="D74" s="37"/>
      <c r="E74" s="31"/>
    </row>
    <row r="75" spans="1:5" ht="15" customHeight="1">
      <c r="A75" s="32"/>
      <c r="B75" s="33"/>
      <c r="C75" s="34"/>
      <c r="D75" s="34"/>
      <c r="E75" s="31"/>
    </row>
    <row r="76" spans="1:5" ht="15" customHeight="1">
      <c r="A76" s="35"/>
      <c r="B76" s="36"/>
      <c r="C76" s="37"/>
      <c r="D76" s="37"/>
      <c r="E76" s="31"/>
    </row>
    <row r="77" spans="1:5" ht="15" customHeight="1">
      <c r="A77" s="39"/>
      <c r="B77" s="30"/>
      <c r="C77" s="31"/>
      <c r="D77" s="31"/>
      <c r="E77" s="31"/>
    </row>
    <row r="78" spans="1:5" ht="15" customHeight="1">
      <c r="A78" s="32"/>
      <c r="B78" s="33"/>
      <c r="C78" s="34"/>
      <c r="D78" s="34"/>
      <c r="E78" s="31"/>
    </row>
    <row r="79" spans="1:5" ht="15" customHeight="1">
      <c r="A79" s="35"/>
      <c r="B79" s="36"/>
      <c r="C79" s="37"/>
      <c r="D79" s="37"/>
      <c r="E79" s="31"/>
    </row>
    <row r="80" spans="1:5" ht="15" customHeight="1">
      <c r="A80" s="35"/>
      <c r="B80" s="36"/>
      <c r="C80" s="37"/>
      <c r="D80" s="37"/>
      <c r="E80" s="31"/>
    </row>
    <row r="81" spans="1:5" ht="15" customHeight="1">
      <c r="A81" s="35"/>
      <c r="B81" s="36"/>
      <c r="C81" s="37"/>
      <c r="D81" s="37"/>
      <c r="E81" s="31"/>
    </row>
    <row r="82" spans="1:5" ht="15" customHeight="1">
      <c r="A82" s="32"/>
      <c r="B82" s="33"/>
      <c r="C82" s="34"/>
      <c r="D82" s="34"/>
      <c r="E82" s="31"/>
    </row>
    <row r="83" spans="1:5" ht="15" customHeight="1">
      <c r="A83" s="35"/>
      <c r="B83" s="36"/>
      <c r="C83" s="37"/>
      <c r="D83" s="37"/>
      <c r="E83" s="31"/>
    </row>
    <row r="84" spans="1:5" ht="15" customHeight="1">
      <c r="A84" s="35"/>
      <c r="B84" s="36"/>
      <c r="C84" s="37"/>
      <c r="D84" s="37"/>
      <c r="E84" s="31"/>
    </row>
    <row r="85" spans="1:5" ht="15" customHeight="1">
      <c r="A85" s="35"/>
      <c r="B85" s="36"/>
      <c r="C85" s="37"/>
      <c r="D85" s="37"/>
      <c r="E85" s="31"/>
    </row>
    <row r="86" spans="1:5" ht="15" customHeight="1">
      <c r="A86" s="32"/>
      <c r="B86" s="33"/>
      <c r="C86" s="34"/>
      <c r="D86" s="34"/>
      <c r="E86" s="31"/>
    </row>
    <row r="87" spans="1:5" ht="15" customHeight="1">
      <c r="A87" s="35"/>
      <c r="B87" s="36"/>
      <c r="C87" s="37"/>
      <c r="D87" s="37"/>
      <c r="E87" s="31"/>
    </row>
    <row r="88" spans="1:5" ht="15" customHeight="1">
      <c r="A88" s="35"/>
      <c r="B88" s="36"/>
      <c r="C88" s="37"/>
      <c r="D88" s="37"/>
      <c r="E88" s="31"/>
    </row>
    <row r="89" spans="1:5" ht="15" customHeight="1">
      <c r="A89" s="35"/>
      <c r="B89" s="36"/>
      <c r="C89" s="37"/>
      <c r="D89" s="37"/>
      <c r="E89" s="31"/>
    </row>
    <row r="90" spans="1:5" ht="15" customHeight="1">
      <c r="A90" s="38"/>
      <c r="B90" s="30"/>
      <c r="C90" s="31"/>
      <c r="D90" s="31"/>
      <c r="E90" s="31"/>
    </row>
    <row r="91" spans="1:5" ht="15" customHeight="1">
      <c r="A91" s="42"/>
      <c r="B91" s="43"/>
      <c r="C91" s="44"/>
      <c r="D91" s="44"/>
      <c r="E91" s="31"/>
    </row>
    <row r="92" spans="1:5" ht="15" customHeight="1">
      <c r="A92" s="42"/>
      <c r="B92" s="43"/>
      <c r="C92" s="44"/>
      <c r="D92" s="44"/>
      <c r="E92" s="31"/>
    </row>
    <row r="93" spans="1:5" ht="15" customHeight="1">
      <c r="A93" s="42"/>
      <c r="B93" s="43"/>
      <c r="C93" s="44"/>
      <c r="D93" s="44"/>
      <c r="E93" s="31"/>
    </row>
    <row r="94" spans="1:5" ht="15" customHeight="1">
      <c r="A94" s="42"/>
      <c r="B94" s="43"/>
      <c r="C94" s="44"/>
      <c r="D94" s="44"/>
      <c r="E94" s="31"/>
    </row>
    <row r="95" spans="1:5" ht="15" customHeight="1">
      <c r="A95" s="42"/>
      <c r="B95" s="43"/>
      <c r="C95" s="44"/>
      <c r="D95" s="44"/>
      <c r="E95" s="31"/>
    </row>
    <row r="96" spans="1:5" ht="15" customHeight="1">
      <c r="A96" s="45"/>
      <c r="B96" s="46"/>
      <c r="C96" s="31"/>
      <c r="D96" s="31"/>
      <c r="E96" s="31"/>
    </row>
    <row r="97" spans="1:5" ht="15" customHeight="1">
      <c r="A97" s="39"/>
      <c r="B97" s="30"/>
      <c r="C97" s="31"/>
      <c r="D97" s="31"/>
      <c r="E97" s="31"/>
    </row>
    <row r="98" spans="1:5" ht="15" customHeight="1">
      <c r="A98" s="47"/>
      <c r="B98" s="48"/>
      <c r="C98" s="34"/>
      <c r="D98" s="34"/>
      <c r="E98" s="31"/>
    </row>
    <row r="99" spans="1:5" ht="15" customHeight="1">
      <c r="A99" s="49"/>
      <c r="B99" s="50"/>
      <c r="C99" s="37"/>
      <c r="D99" s="37"/>
      <c r="E99" s="31"/>
    </row>
    <row r="100" spans="1:5" ht="15" customHeight="1">
      <c r="A100" s="49"/>
      <c r="B100" s="50"/>
      <c r="C100" s="37"/>
      <c r="D100" s="37"/>
      <c r="E100" s="31"/>
    </row>
    <row r="101" spans="1:5" ht="15" customHeight="1">
      <c r="A101" s="49"/>
      <c r="B101" s="50"/>
      <c r="C101" s="37"/>
      <c r="D101" s="37"/>
      <c r="E101" s="31"/>
    </row>
    <row r="102" spans="1:5" ht="15" customHeight="1">
      <c r="A102" s="47"/>
      <c r="B102" s="48"/>
      <c r="C102" s="34"/>
      <c r="D102" s="34"/>
      <c r="E102" s="31"/>
    </row>
    <row r="103" spans="1:5" ht="15" customHeight="1">
      <c r="A103" s="35"/>
      <c r="B103" s="50"/>
      <c r="C103" s="37"/>
      <c r="D103" s="37"/>
      <c r="E103" s="31"/>
    </row>
    <row r="104" spans="1:5" ht="15" customHeight="1">
      <c r="A104" s="35"/>
      <c r="B104" s="50"/>
      <c r="C104" s="37"/>
      <c r="D104" s="37"/>
      <c r="E104" s="31"/>
    </row>
    <row r="105" spans="1:5" ht="15" customHeight="1">
      <c r="A105" s="51"/>
      <c r="B105" s="52"/>
      <c r="C105" s="31"/>
      <c r="D105" s="31"/>
      <c r="E105" s="31"/>
    </row>
  </sheetData>
  <sheetProtection/>
  <mergeCells count="11">
    <mergeCell ref="A5:A8"/>
    <mergeCell ref="B5:B8"/>
    <mergeCell ref="C5:C8"/>
    <mergeCell ref="D1:F1"/>
    <mergeCell ref="D5:D8"/>
    <mergeCell ref="E5:E8"/>
    <mergeCell ref="A42:B42"/>
    <mergeCell ref="D42:E42"/>
    <mergeCell ref="A4:F4"/>
    <mergeCell ref="F5:F8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2"/>
  <sheetViews>
    <sheetView zoomScalePageLayoutView="0" workbookViewId="0" topLeftCell="A270">
      <selection activeCell="G224" sqref="G224"/>
    </sheetView>
  </sheetViews>
  <sheetFormatPr defaultColWidth="9.140625" defaultRowHeight="12.75"/>
  <cols>
    <col min="1" max="1" width="34.8515625" style="0" customWidth="1"/>
    <col min="2" max="2" width="10.00390625" style="0" customWidth="1"/>
    <col min="3" max="3" width="9.421875" style="0" customWidth="1"/>
    <col min="4" max="4" width="12.57421875" style="0" customWidth="1"/>
    <col min="5" max="5" width="11.7109375" style="0" customWidth="1"/>
    <col min="6" max="6" width="15.57421875" style="138" customWidth="1"/>
    <col min="7" max="7" width="14.57421875" style="0" customWidth="1"/>
    <col min="8" max="8" width="14.00390625" style="0" customWidth="1"/>
  </cols>
  <sheetData>
    <row r="1" spans="7:8" ht="105" customHeight="1">
      <c r="G1" s="174" t="s">
        <v>268</v>
      </c>
      <c r="H1" s="175"/>
    </row>
    <row r="3" spans="1:8" ht="42" customHeight="1">
      <c r="A3" s="184" t="s">
        <v>259</v>
      </c>
      <c r="B3" s="184"/>
      <c r="C3" s="184"/>
      <c r="D3" s="184"/>
      <c r="E3" s="184"/>
      <c r="F3" s="184"/>
      <c r="G3" s="185"/>
      <c r="H3" s="185"/>
    </row>
    <row r="4" spans="1:8" ht="15.75">
      <c r="A4" s="177" t="s">
        <v>37</v>
      </c>
      <c r="B4" s="177"/>
      <c r="C4" s="177"/>
      <c r="D4" s="177"/>
      <c r="E4" s="177"/>
      <c r="F4" s="177"/>
      <c r="G4" s="178"/>
      <c r="H4" s="178"/>
    </row>
    <row r="5" spans="1:8" ht="12.75" customHeight="1">
      <c r="A5" s="181" t="s">
        <v>43</v>
      </c>
      <c r="B5" s="181" t="s">
        <v>44</v>
      </c>
      <c r="C5" s="186"/>
      <c r="D5" s="186"/>
      <c r="E5" s="186"/>
      <c r="F5" s="182" t="s">
        <v>252</v>
      </c>
      <c r="G5" s="180" t="s">
        <v>260</v>
      </c>
      <c r="H5" s="180" t="s">
        <v>80</v>
      </c>
    </row>
    <row r="6" spans="1:8" ht="12.75">
      <c r="A6" s="181"/>
      <c r="B6" s="181" t="s">
        <v>98</v>
      </c>
      <c r="C6" s="181" t="s">
        <v>99</v>
      </c>
      <c r="D6" s="187" t="s">
        <v>105</v>
      </c>
      <c r="E6" s="181" t="s">
        <v>100</v>
      </c>
      <c r="F6" s="183"/>
      <c r="G6" s="181"/>
      <c r="H6" s="181"/>
    </row>
    <row r="7" spans="1:8" ht="24.75" customHeight="1">
      <c r="A7" s="181"/>
      <c r="B7" s="186"/>
      <c r="C7" s="186"/>
      <c r="D7" s="188"/>
      <c r="E7" s="186"/>
      <c r="F7" s="183"/>
      <c r="G7" s="181"/>
      <c r="H7" s="181"/>
    </row>
    <row r="8" spans="1:8" ht="15" customHeight="1">
      <c r="A8" s="60">
        <v>1</v>
      </c>
      <c r="B8" s="60">
        <v>2</v>
      </c>
      <c r="C8" s="60">
        <v>3</v>
      </c>
      <c r="D8" s="60">
        <v>4</v>
      </c>
      <c r="E8" s="60">
        <v>5</v>
      </c>
      <c r="F8" s="125">
        <v>6</v>
      </c>
      <c r="G8" s="60">
        <v>7</v>
      </c>
      <c r="H8" s="60">
        <v>8</v>
      </c>
    </row>
    <row r="9" spans="1:8" s="68" customFormat="1" ht="15" customHeight="1">
      <c r="A9" s="65" t="s">
        <v>65</v>
      </c>
      <c r="B9" s="66" t="s">
        <v>86</v>
      </c>
      <c r="C9" s="66" t="s">
        <v>101</v>
      </c>
      <c r="D9" s="66" t="s">
        <v>102</v>
      </c>
      <c r="E9" s="66" t="s">
        <v>103</v>
      </c>
      <c r="F9" s="137">
        <f>F10+F18+F38+F42</f>
        <v>31550.91</v>
      </c>
      <c r="G9" s="137">
        <f>G10+G18+G38+G42</f>
        <v>31545.18</v>
      </c>
      <c r="H9" s="67">
        <f aca="true" t="shared" si="0" ref="H9:H22">G9/F9*100</f>
        <v>99.98183887564575</v>
      </c>
    </row>
    <row r="10" spans="1:8" s="71" customFormat="1" ht="51">
      <c r="A10" s="69" t="s">
        <v>94</v>
      </c>
      <c r="B10" s="70" t="s">
        <v>86</v>
      </c>
      <c r="C10" s="70" t="s">
        <v>87</v>
      </c>
      <c r="D10" s="70" t="s">
        <v>102</v>
      </c>
      <c r="E10" s="70" t="s">
        <v>103</v>
      </c>
      <c r="F10" s="121">
        <f aca="true" t="shared" si="1" ref="F10:G13">F11</f>
        <v>1291.63</v>
      </c>
      <c r="G10" s="121">
        <f t="shared" si="1"/>
        <v>1291.63</v>
      </c>
      <c r="H10" s="121">
        <f t="shared" si="0"/>
        <v>100</v>
      </c>
    </row>
    <row r="11" spans="1:8" ht="12.75">
      <c r="A11" s="118" t="s">
        <v>149</v>
      </c>
      <c r="B11" s="61" t="s">
        <v>86</v>
      </c>
      <c r="C11" s="61" t="s">
        <v>87</v>
      </c>
      <c r="D11" s="61" t="s">
        <v>104</v>
      </c>
      <c r="E11" s="61" t="s">
        <v>103</v>
      </c>
      <c r="F11" s="122">
        <f t="shared" si="1"/>
        <v>1291.63</v>
      </c>
      <c r="G11" s="122">
        <f t="shared" si="1"/>
        <v>1291.63</v>
      </c>
      <c r="H11" s="21">
        <f t="shared" si="0"/>
        <v>100</v>
      </c>
    </row>
    <row r="12" spans="1:8" ht="38.25">
      <c r="A12" s="83" t="s">
        <v>139</v>
      </c>
      <c r="B12" s="61" t="s">
        <v>86</v>
      </c>
      <c r="C12" s="61" t="s">
        <v>87</v>
      </c>
      <c r="D12" s="61" t="s">
        <v>104</v>
      </c>
      <c r="E12" s="61">
        <v>100</v>
      </c>
      <c r="F12" s="85">
        <f t="shared" si="1"/>
        <v>1291.63</v>
      </c>
      <c r="G12" s="85">
        <f t="shared" si="1"/>
        <v>1291.63</v>
      </c>
      <c r="H12" s="21">
        <f t="shared" si="0"/>
        <v>100</v>
      </c>
    </row>
    <row r="13" spans="1:8" ht="25.5">
      <c r="A13" s="83" t="s">
        <v>140</v>
      </c>
      <c r="B13" s="61" t="s">
        <v>86</v>
      </c>
      <c r="C13" s="61" t="s">
        <v>87</v>
      </c>
      <c r="D13" s="61" t="s">
        <v>104</v>
      </c>
      <c r="E13" s="61">
        <v>120</v>
      </c>
      <c r="F13" s="85">
        <f t="shared" si="1"/>
        <v>1291.63</v>
      </c>
      <c r="G13" s="85">
        <f t="shared" si="1"/>
        <v>1291.63</v>
      </c>
      <c r="H13" s="21">
        <f t="shared" si="0"/>
        <v>100</v>
      </c>
    </row>
    <row r="14" spans="1:8" ht="12.75">
      <c r="A14" s="83" t="s">
        <v>141</v>
      </c>
      <c r="B14" s="61" t="s">
        <v>86</v>
      </c>
      <c r="C14" s="61" t="s">
        <v>87</v>
      </c>
      <c r="D14" s="61" t="s">
        <v>104</v>
      </c>
      <c r="E14" s="61">
        <v>121</v>
      </c>
      <c r="F14" s="123">
        <v>1291.63</v>
      </c>
      <c r="G14" s="21">
        <v>1291.63</v>
      </c>
      <c r="H14" s="21">
        <f t="shared" si="0"/>
        <v>100</v>
      </c>
    </row>
    <row r="15" spans="1:8" ht="12.75" hidden="1">
      <c r="A15" s="126" t="s">
        <v>45</v>
      </c>
      <c r="B15" s="127"/>
      <c r="C15" s="127"/>
      <c r="D15" s="127"/>
      <c r="E15" s="127"/>
      <c r="F15" s="86">
        <f>F16+F17</f>
        <v>499.94241999999997</v>
      </c>
      <c r="G15" s="20">
        <f>G16+G17</f>
        <v>499.94241999999997</v>
      </c>
      <c r="H15" s="21">
        <f t="shared" si="0"/>
        <v>100</v>
      </c>
    </row>
    <row r="16" spans="1:8" ht="15" customHeight="1" hidden="1">
      <c r="A16" s="22" t="s">
        <v>46</v>
      </c>
      <c r="B16" s="63"/>
      <c r="C16" s="63"/>
      <c r="D16" s="63"/>
      <c r="E16" s="63"/>
      <c r="F16" s="85">
        <v>372.53533</v>
      </c>
      <c r="G16" s="21">
        <f>529.88738-20.954-89.43927-46.95878</f>
        <v>372.53533</v>
      </c>
      <c r="H16" s="21">
        <f t="shared" si="0"/>
        <v>100</v>
      </c>
    </row>
    <row r="17" spans="1:8" ht="15" customHeight="1" hidden="1">
      <c r="A17" s="22" t="s">
        <v>47</v>
      </c>
      <c r="B17" s="63"/>
      <c r="C17" s="63"/>
      <c r="D17" s="63"/>
      <c r="E17" s="63"/>
      <c r="F17" s="85">
        <v>127.40709</v>
      </c>
      <c r="G17" s="21">
        <f>272-144.59291</f>
        <v>127.40709000000001</v>
      </c>
      <c r="H17" s="21">
        <f t="shared" si="0"/>
        <v>100.00000000000003</v>
      </c>
    </row>
    <row r="18" spans="1:8" s="71" customFormat="1" ht="64.5" customHeight="1">
      <c r="A18" s="126" t="s">
        <v>106</v>
      </c>
      <c r="B18" s="127" t="s">
        <v>86</v>
      </c>
      <c r="C18" s="127" t="s">
        <v>89</v>
      </c>
      <c r="D18" s="127" t="s">
        <v>102</v>
      </c>
      <c r="E18" s="127" t="s">
        <v>103</v>
      </c>
      <c r="F18" s="86">
        <f>F19</f>
        <v>17814.98</v>
      </c>
      <c r="G18" s="86">
        <f>G19</f>
        <v>17814.98</v>
      </c>
      <c r="H18" s="86">
        <f t="shared" si="0"/>
        <v>100</v>
      </c>
    </row>
    <row r="19" spans="1:8" ht="15" customHeight="1">
      <c r="A19" s="83" t="s">
        <v>107</v>
      </c>
      <c r="B19" s="63" t="s">
        <v>86</v>
      </c>
      <c r="C19" s="63" t="s">
        <v>89</v>
      </c>
      <c r="D19" s="63" t="s">
        <v>108</v>
      </c>
      <c r="E19" s="63" t="s">
        <v>103</v>
      </c>
      <c r="F19" s="85">
        <f>F20+F32+F35</f>
        <v>17814.98</v>
      </c>
      <c r="G19" s="21">
        <f>G20+G32+G35</f>
        <v>17814.98</v>
      </c>
      <c r="H19" s="21">
        <f t="shared" si="0"/>
        <v>100</v>
      </c>
    </row>
    <row r="20" spans="1:8" ht="15" customHeight="1">
      <c r="A20" s="83" t="s">
        <v>139</v>
      </c>
      <c r="B20" s="63" t="s">
        <v>86</v>
      </c>
      <c r="C20" s="63" t="s">
        <v>89</v>
      </c>
      <c r="D20" s="63" t="s">
        <v>108</v>
      </c>
      <c r="E20" s="84">
        <v>100</v>
      </c>
      <c r="F20" s="85">
        <f>F21</f>
        <v>17061.46</v>
      </c>
      <c r="G20" s="21">
        <f>G21</f>
        <v>17061.46</v>
      </c>
      <c r="H20" s="21">
        <f t="shared" si="0"/>
        <v>100</v>
      </c>
    </row>
    <row r="21" spans="1:8" ht="15" customHeight="1">
      <c r="A21" s="83" t="s">
        <v>140</v>
      </c>
      <c r="B21" s="63" t="s">
        <v>86</v>
      </c>
      <c r="C21" s="63" t="s">
        <v>89</v>
      </c>
      <c r="D21" s="63" t="s">
        <v>108</v>
      </c>
      <c r="E21" s="84">
        <v>120</v>
      </c>
      <c r="F21" s="85">
        <f>F22+F23</f>
        <v>17061.46</v>
      </c>
      <c r="G21" s="21">
        <f>G22+G23</f>
        <v>17061.46</v>
      </c>
      <c r="H21" s="21">
        <f t="shared" si="0"/>
        <v>100</v>
      </c>
    </row>
    <row r="22" spans="1:8" ht="15" customHeight="1">
      <c r="A22" s="83" t="s">
        <v>141</v>
      </c>
      <c r="B22" s="63" t="s">
        <v>86</v>
      </c>
      <c r="C22" s="63" t="s">
        <v>89</v>
      </c>
      <c r="D22" s="63" t="s">
        <v>108</v>
      </c>
      <c r="E22" s="84">
        <v>121</v>
      </c>
      <c r="F22" s="104">
        <v>17017.96</v>
      </c>
      <c r="G22" s="21">
        <v>17017.96</v>
      </c>
      <c r="H22" s="21">
        <f t="shared" si="0"/>
        <v>100</v>
      </c>
    </row>
    <row r="23" spans="1:8" ht="25.5">
      <c r="A23" s="83" t="s">
        <v>142</v>
      </c>
      <c r="B23" s="62" t="s">
        <v>86</v>
      </c>
      <c r="C23" s="62" t="s">
        <v>89</v>
      </c>
      <c r="D23" s="62" t="s">
        <v>108</v>
      </c>
      <c r="E23" s="63" t="s">
        <v>138</v>
      </c>
      <c r="F23" s="104">
        <v>43.5</v>
      </c>
      <c r="G23" s="85">
        <v>43.5</v>
      </c>
      <c r="H23" s="85">
        <f aca="true" t="shared" si="2" ref="H23:H209">G23/F23*100</f>
        <v>100</v>
      </c>
    </row>
    <row r="24" spans="1:8" ht="12.75" customHeight="1" hidden="1">
      <c r="A24" s="126" t="s">
        <v>45</v>
      </c>
      <c r="B24" s="62" t="s">
        <v>86</v>
      </c>
      <c r="C24" s="62" t="s">
        <v>89</v>
      </c>
      <c r="D24" s="62" t="s">
        <v>108</v>
      </c>
      <c r="E24" s="127"/>
      <c r="F24" s="86">
        <f>F25+F26+F27</f>
        <v>16278.985789999999</v>
      </c>
      <c r="G24" s="20">
        <f>G25+G26+G27</f>
        <v>16278.985789999999</v>
      </c>
      <c r="H24" s="85">
        <f t="shared" si="2"/>
        <v>100</v>
      </c>
    </row>
    <row r="25" spans="1:8" ht="15" customHeight="1" hidden="1">
      <c r="A25" s="22" t="s">
        <v>46</v>
      </c>
      <c r="B25" s="62" t="s">
        <v>86</v>
      </c>
      <c r="C25" s="62" t="s">
        <v>89</v>
      </c>
      <c r="D25" s="62" t="s">
        <v>108</v>
      </c>
      <c r="E25" s="63"/>
      <c r="F25" s="85">
        <v>12582.09298</v>
      </c>
      <c r="G25" s="21">
        <v>12582.09298</v>
      </c>
      <c r="H25" s="85">
        <f t="shared" si="2"/>
        <v>100</v>
      </c>
    </row>
    <row r="26" spans="1:8" ht="15" customHeight="1" hidden="1">
      <c r="A26" s="22" t="s">
        <v>48</v>
      </c>
      <c r="B26" s="62" t="s">
        <v>86</v>
      </c>
      <c r="C26" s="62" t="s">
        <v>89</v>
      </c>
      <c r="D26" s="62" t="s">
        <v>108</v>
      </c>
      <c r="E26" s="63"/>
      <c r="F26" s="85">
        <v>56.1</v>
      </c>
      <c r="G26" s="21">
        <v>56.1</v>
      </c>
      <c r="H26" s="85">
        <f t="shared" si="2"/>
        <v>100</v>
      </c>
    </row>
    <row r="27" spans="1:8" ht="15" customHeight="1" hidden="1">
      <c r="A27" s="22" t="s">
        <v>47</v>
      </c>
      <c r="B27" s="62" t="s">
        <v>86</v>
      </c>
      <c r="C27" s="62" t="s">
        <v>89</v>
      </c>
      <c r="D27" s="62" t="s">
        <v>108</v>
      </c>
      <c r="E27" s="63"/>
      <c r="F27" s="85">
        <v>3640.79281</v>
      </c>
      <c r="G27" s="21">
        <v>3640.79281</v>
      </c>
      <c r="H27" s="85">
        <f t="shared" si="2"/>
        <v>100</v>
      </c>
    </row>
    <row r="28" spans="1:8" ht="12.75" customHeight="1" hidden="1">
      <c r="A28" s="126" t="s">
        <v>49</v>
      </c>
      <c r="B28" s="62" t="s">
        <v>86</v>
      </c>
      <c r="C28" s="62" t="s">
        <v>89</v>
      </c>
      <c r="D28" s="62" t="s">
        <v>108</v>
      </c>
      <c r="E28" s="127"/>
      <c r="F28" s="86">
        <f>F29+F31+F30</f>
        <v>325.91562</v>
      </c>
      <c r="G28" s="20">
        <f>G29+G31+G30</f>
        <v>325.91562</v>
      </c>
      <c r="H28" s="85">
        <f t="shared" si="2"/>
        <v>100</v>
      </c>
    </row>
    <row r="29" spans="1:8" ht="15" customHeight="1" hidden="1">
      <c r="A29" s="22" t="s">
        <v>50</v>
      </c>
      <c r="B29" s="62" t="s">
        <v>86</v>
      </c>
      <c r="C29" s="62" t="s">
        <v>89</v>
      </c>
      <c r="D29" s="62" t="s">
        <v>108</v>
      </c>
      <c r="E29" s="63"/>
      <c r="F29" s="85">
        <v>131.686</v>
      </c>
      <c r="G29" s="21">
        <v>131.686</v>
      </c>
      <c r="H29" s="85">
        <f t="shared" si="2"/>
        <v>100</v>
      </c>
    </row>
    <row r="30" spans="1:8" ht="15" customHeight="1" hidden="1">
      <c r="A30" s="22" t="s">
        <v>51</v>
      </c>
      <c r="B30" s="62" t="s">
        <v>86</v>
      </c>
      <c r="C30" s="62" t="s">
        <v>89</v>
      </c>
      <c r="D30" s="62" t="s">
        <v>108</v>
      </c>
      <c r="E30" s="63"/>
      <c r="F30" s="85">
        <v>123.392</v>
      </c>
      <c r="G30" s="21">
        <v>123.392</v>
      </c>
      <c r="H30" s="85">
        <f t="shared" si="2"/>
        <v>100</v>
      </c>
    </row>
    <row r="31" spans="1:8" ht="15" customHeight="1" hidden="1">
      <c r="A31" s="22" t="s">
        <v>52</v>
      </c>
      <c r="B31" s="62" t="s">
        <v>86</v>
      </c>
      <c r="C31" s="62" t="s">
        <v>89</v>
      </c>
      <c r="D31" s="62" t="s">
        <v>108</v>
      </c>
      <c r="E31" s="63"/>
      <c r="F31" s="85">
        <v>70.83762</v>
      </c>
      <c r="G31" s="21">
        <v>70.83762</v>
      </c>
      <c r="H31" s="85">
        <f t="shared" si="2"/>
        <v>100</v>
      </c>
    </row>
    <row r="32" spans="1:8" ht="25.5">
      <c r="A32" s="83" t="s">
        <v>143</v>
      </c>
      <c r="B32" s="62" t="s">
        <v>86</v>
      </c>
      <c r="C32" s="62" t="s">
        <v>89</v>
      </c>
      <c r="D32" s="62" t="s">
        <v>108</v>
      </c>
      <c r="E32" s="63">
        <v>200</v>
      </c>
      <c r="F32" s="85">
        <f>F33</f>
        <v>425.96</v>
      </c>
      <c r="G32" s="21">
        <f>G33</f>
        <v>425.96</v>
      </c>
      <c r="H32" s="85">
        <f t="shared" si="2"/>
        <v>100</v>
      </c>
    </row>
    <row r="33" spans="1:8" ht="25.5">
      <c r="A33" s="83" t="s">
        <v>144</v>
      </c>
      <c r="B33" s="62" t="s">
        <v>86</v>
      </c>
      <c r="C33" s="62" t="s">
        <v>89</v>
      </c>
      <c r="D33" s="62" t="s">
        <v>108</v>
      </c>
      <c r="E33" s="63">
        <v>240</v>
      </c>
      <c r="F33" s="85">
        <f>F34</f>
        <v>425.96</v>
      </c>
      <c r="G33" s="21">
        <f>G34</f>
        <v>425.96</v>
      </c>
      <c r="H33" s="85">
        <f t="shared" si="2"/>
        <v>100</v>
      </c>
    </row>
    <row r="34" spans="1:8" ht="25.5">
      <c r="A34" s="83" t="s">
        <v>145</v>
      </c>
      <c r="B34" s="62" t="s">
        <v>86</v>
      </c>
      <c r="C34" s="62" t="s">
        <v>89</v>
      </c>
      <c r="D34" s="62" t="s">
        <v>108</v>
      </c>
      <c r="E34" s="63">
        <v>244</v>
      </c>
      <c r="F34" s="123">
        <v>425.96</v>
      </c>
      <c r="G34" s="21">
        <v>425.96</v>
      </c>
      <c r="H34" s="85">
        <f t="shared" si="2"/>
        <v>100</v>
      </c>
    </row>
    <row r="35" spans="1:8" ht="12.75">
      <c r="A35" s="83" t="s">
        <v>146</v>
      </c>
      <c r="B35" s="62" t="s">
        <v>86</v>
      </c>
      <c r="C35" s="62" t="s">
        <v>89</v>
      </c>
      <c r="D35" s="62" t="s">
        <v>108</v>
      </c>
      <c r="E35" s="63">
        <v>800</v>
      </c>
      <c r="F35" s="85">
        <f>F36</f>
        <v>327.56</v>
      </c>
      <c r="G35" s="21">
        <f>G36</f>
        <v>327.56</v>
      </c>
      <c r="H35" s="21">
        <f t="shared" si="2"/>
        <v>100</v>
      </c>
    </row>
    <row r="36" spans="1:8" ht="12.75">
      <c r="A36" s="83" t="s">
        <v>147</v>
      </c>
      <c r="B36" s="62" t="s">
        <v>86</v>
      </c>
      <c r="C36" s="62" t="s">
        <v>89</v>
      </c>
      <c r="D36" s="62" t="s">
        <v>108</v>
      </c>
      <c r="E36" s="63">
        <v>850</v>
      </c>
      <c r="F36" s="85">
        <f>F37</f>
        <v>327.56</v>
      </c>
      <c r="G36" s="21">
        <f>G37</f>
        <v>327.56</v>
      </c>
      <c r="H36" s="21">
        <f t="shared" si="2"/>
        <v>100</v>
      </c>
    </row>
    <row r="37" spans="1:8" ht="25.5">
      <c r="A37" s="83" t="s">
        <v>148</v>
      </c>
      <c r="B37" s="62" t="s">
        <v>86</v>
      </c>
      <c r="C37" s="62" t="s">
        <v>89</v>
      </c>
      <c r="D37" s="62" t="s">
        <v>108</v>
      </c>
      <c r="E37" s="63">
        <v>852</v>
      </c>
      <c r="F37" s="123">
        <v>327.56</v>
      </c>
      <c r="G37" s="85">
        <v>327.56</v>
      </c>
      <c r="H37" s="85">
        <f t="shared" si="2"/>
        <v>100</v>
      </c>
    </row>
    <row r="38" spans="1:8" s="71" customFormat="1" ht="12.75">
      <c r="A38" s="126" t="s">
        <v>150</v>
      </c>
      <c r="B38" s="127" t="s">
        <v>86</v>
      </c>
      <c r="C38" s="127">
        <v>11</v>
      </c>
      <c r="D38" s="127" t="s">
        <v>102</v>
      </c>
      <c r="E38" s="127" t="s">
        <v>103</v>
      </c>
      <c r="F38" s="86">
        <f>F39</f>
        <v>1</v>
      </c>
      <c r="G38" s="86">
        <f>G39</f>
        <v>0</v>
      </c>
      <c r="H38" s="86">
        <f t="shared" si="2"/>
        <v>0</v>
      </c>
    </row>
    <row r="39" spans="1:8" ht="25.5">
      <c r="A39" s="128" t="s">
        <v>151</v>
      </c>
      <c r="B39" s="63" t="s">
        <v>86</v>
      </c>
      <c r="C39" s="63">
        <v>11</v>
      </c>
      <c r="D39" s="63" t="s">
        <v>152</v>
      </c>
      <c r="E39" s="63" t="s">
        <v>103</v>
      </c>
      <c r="F39" s="85">
        <v>1</v>
      </c>
      <c r="G39" s="85">
        <v>0</v>
      </c>
      <c r="H39" s="85">
        <f t="shared" si="2"/>
        <v>0</v>
      </c>
    </row>
    <row r="40" spans="1:8" ht="12.75">
      <c r="A40" s="128" t="s">
        <v>146</v>
      </c>
      <c r="B40" s="62" t="s">
        <v>86</v>
      </c>
      <c r="C40" s="62">
        <v>11</v>
      </c>
      <c r="D40" s="62" t="s">
        <v>152</v>
      </c>
      <c r="E40" s="63">
        <v>800</v>
      </c>
      <c r="F40" s="85">
        <v>1</v>
      </c>
      <c r="G40" s="21">
        <v>0</v>
      </c>
      <c r="H40" s="86">
        <f t="shared" si="2"/>
        <v>0</v>
      </c>
    </row>
    <row r="41" spans="1:8" ht="12.75">
      <c r="A41" s="128" t="s">
        <v>55</v>
      </c>
      <c r="B41" s="90" t="s">
        <v>86</v>
      </c>
      <c r="C41" s="90">
        <v>11</v>
      </c>
      <c r="D41" s="90" t="s">
        <v>152</v>
      </c>
      <c r="E41" s="90">
        <v>870</v>
      </c>
      <c r="F41" s="85">
        <v>1</v>
      </c>
      <c r="G41" s="21">
        <v>0</v>
      </c>
      <c r="H41" s="21">
        <f t="shared" si="2"/>
        <v>0</v>
      </c>
    </row>
    <row r="42" spans="1:10" s="71" customFormat="1" ht="12.75">
      <c r="A42" s="126" t="s">
        <v>109</v>
      </c>
      <c r="B42" s="127" t="s">
        <v>86</v>
      </c>
      <c r="C42" s="127" t="s">
        <v>110</v>
      </c>
      <c r="D42" s="127" t="s">
        <v>102</v>
      </c>
      <c r="E42" s="127" t="s">
        <v>103</v>
      </c>
      <c r="F42" s="86">
        <f>F43+F48+F60+F69+F73</f>
        <v>12443.3</v>
      </c>
      <c r="G42" s="86">
        <f>G43+G48+G60+G69+G73</f>
        <v>12438.57</v>
      </c>
      <c r="H42" s="20">
        <f t="shared" si="2"/>
        <v>99.96198757564312</v>
      </c>
      <c r="I42" s="143"/>
      <c r="J42" s="143"/>
    </row>
    <row r="43" spans="1:10" s="71" customFormat="1" ht="25.5">
      <c r="A43" s="128" t="s">
        <v>153</v>
      </c>
      <c r="B43" s="63" t="s">
        <v>86</v>
      </c>
      <c r="C43" s="63">
        <v>13</v>
      </c>
      <c r="D43" s="63" t="s">
        <v>158</v>
      </c>
      <c r="E43" s="63" t="s">
        <v>103</v>
      </c>
      <c r="F43" s="85">
        <f aca="true" t="shared" si="3" ref="F43:G46">F44</f>
        <v>566.6</v>
      </c>
      <c r="G43" s="85">
        <f t="shared" si="3"/>
        <v>566.6</v>
      </c>
      <c r="H43" s="20">
        <f t="shared" si="2"/>
        <v>100</v>
      </c>
      <c r="I43" s="143"/>
      <c r="J43" s="143"/>
    </row>
    <row r="44" spans="1:8" s="71" customFormat="1" ht="25.5">
      <c r="A44" s="128" t="s">
        <v>53</v>
      </c>
      <c r="B44" s="63" t="s">
        <v>86</v>
      </c>
      <c r="C44" s="63">
        <v>13</v>
      </c>
      <c r="D44" s="63" t="s">
        <v>111</v>
      </c>
      <c r="E44" s="63" t="s">
        <v>103</v>
      </c>
      <c r="F44" s="85">
        <f t="shared" si="3"/>
        <v>566.6</v>
      </c>
      <c r="G44" s="85">
        <f t="shared" si="3"/>
        <v>566.6</v>
      </c>
      <c r="H44" s="20">
        <f t="shared" si="2"/>
        <v>100</v>
      </c>
    </row>
    <row r="45" spans="1:8" s="71" customFormat="1" ht="38.25">
      <c r="A45" s="128" t="s">
        <v>139</v>
      </c>
      <c r="B45" s="63" t="s">
        <v>86</v>
      </c>
      <c r="C45" s="63">
        <v>13</v>
      </c>
      <c r="D45" s="63" t="s">
        <v>111</v>
      </c>
      <c r="E45" s="63">
        <v>100</v>
      </c>
      <c r="F45" s="85">
        <f t="shared" si="3"/>
        <v>566.6</v>
      </c>
      <c r="G45" s="85">
        <f t="shared" si="3"/>
        <v>566.6</v>
      </c>
      <c r="H45" s="20">
        <f t="shared" si="2"/>
        <v>100</v>
      </c>
    </row>
    <row r="46" spans="1:8" s="71" customFormat="1" ht="25.5">
      <c r="A46" s="128" t="s">
        <v>140</v>
      </c>
      <c r="B46" s="63" t="s">
        <v>86</v>
      </c>
      <c r="C46" s="63">
        <v>13</v>
      </c>
      <c r="D46" s="63" t="s">
        <v>111</v>
      </c>
      <c r="E46" s="63">
        <v>120</v>
      </c>
      <c r="F46" s="85">
        <f t="shared" si="3"/>
        <v>566.6</v>
      </c>
      <c r="G46" s="85">
        <f t="shared" si="3"/>
        <v>566.6</v>
      </c>
      <c r="H46" s="20">
        <f t="shared" si="2"/>
        <v>100</v>
      </c>
    </row>
    <row r="47" spans="1:8" s="71" customFormat="1" ht="25.5">
      <c r="A47" s="128" t="s">
        <v>142</v>
      </c>
      <c r="B47" s="63" t="s">
        <v>86</v>
      </c>
      <c r="C47" s="63">
        <v>13</v>
      </c>
      <c r="D47" s="63" t="s">
        <v>111</v>
      </c>
      <c r="E47" s="63">
        <v>122</v>
      </c>
      <c r="F47" s="85">
        <v>566.6</v>
      </c>
      <c r="G47" s="85">
        <v>566.6</v>
      </c>
      <c r="H47" s="86">
        <f t="shared" si="2"/>
        <v>100</v>
      </c>
    </row>
    <row r="48" spans="1:8" s="71" customFormat="1" ht="25.5">
      <c r="A48" s="128" t="s">
        <v>154</v>
      </c>
      <c r="B48" s="63" t="s">
        <v>86</v>
      </c>
      <c r="C48" s="63">
        <v>13</v>
      </c>
      <c r="D48" s="63" t="s">
        <v>112</v>
      </c>
      <c r="E48" s="63" t="s">
        <v>103</v>
      </c>
      <c r="F48" s="85">
        <f>F49+F53+F57</f>
        <v>9341.699999999999</v>
      </c>
      <c r="G48" s="85">
        <f>G49+G53+G57</f>
        <v>9336.97</v>
      </c>
      <c r="H48" s="86">
        <f t="shared" si="2"/>
        <v>99.9493668176028</v>
      </c>
    </row>
    <row r="49" spans="1:8" s="71" customFormat="1" ht="51">
      <c r="A49" s="128" t="s">
        <v>155</v>
      </c>
      <c r="B49" s="63" t="s">
        <v>86</v>
      </c>
      <c r="C49" s="63">
        <v>13</v>
      </c>
      <c r="D49" s="63" t="s">
        <v>112</v>
      </c>
      <c r="E49" s="63">
        <v>100</v>
      </c>
      <c r="F49" s="85">
        <f>F50</f>
        <v>5785.79</v>
      </c>
      <c r="G49" s="85">
        <f>G50</f>
        <v>5785.79</v>
      </c>
      <c r="H49" s="86">
        <f t="shared" si="2"/>
        <v>100</v>
      </c>
    </row>
    <row r="50" spans="1:8" s="71" customFormat="1" ht="25.5">
      <c r="A50" s="128" t="s">
        <v>156</v>
      </c>
      <c r="B50" s="63" t="s">
        <v>86</v>
      </c>
      <c r="C50" s="63">
        <v>13</v>
      </c>
      <c r="D50" s="63" t="s">
        <v>112</v>
      </c>
      <c r="E50" s="63">
        <v>110</v>
      </c>
      <c r="F50" s="85">
        <f>F51+F52</f>
        <v>5785.79</v>
      </c>
      <c r="G50" s="85">
        <f>G51+G52</f>
        <v>5785.79</v>
      </c>
      <c r="H50" s="86">
        <f t="shared" si="2"/>
        <v>100</v>
      </c>
    </row>
    <row r="51" spans="1:8" s="71" customFormat="1" ht="12.75">
      <c r="A51" s="128" t="s">
        <v>141</v>
      </c>
      <c r="B51" s="63" t="s">
        <v>86</v>
      </c>
      <c r="C51" s="63">
        <v>13</v>
      </c>
      <c r="D51" s="63" t="s">
        <v>112</v>
      </c>
      <c r="E51" s="63">
        <v>111</v>
      </c>
      <c r="F51" s="104">
        <v>5658.28</v>
      </c>
      <c r="G51" s="85">
        <v>5658.28</v>
      </c>
      <c r="H51" s="86">
        <f t="shared" si="2"/>
        <v>100</v>
      </c>
    </row>
    <row r="52" spans="1:8" s="71" customFormat="1" ht="25.5">
      <c r="A52" s="128" t="s">
        <v>142</v>
      </c>
      <c r="B52" s="63" t="s">
        <v>86</v>
      </c>
      <c r="C52" s="63">
        <v>13</v>
      </c>
      <c r="D52" s="63" t="s">
        <v>112</v>
      </c>
      <c r="E52" s="63">
        <v>112</v>
      </c>
      <c r="F52" s="104">
        <v>127.51</v>
      </c>
      <c r="G52" s="85">
        <v>127.51</v>
      </c>
      <c r="H52" s="86">
        <f t="shared" si="2"/>
        <v>100</v>
      </c>
    </row>
    <row r="53" spans="1:8" s="71" customFormat="1" ht="25.5">
      <c r="A53" s="128" t="s">
        <v>143</v>
      </c>
      <c r="B53" s="63" t="s">
        <v>86</v>
      </c>
      <c r="C53" s="63">
        <v>13</v>
      </c>
      <c r="D53" s="63" t="s">
        <v>112</v>
      </c>
      <c r="E53" s="63">
        <v>200</v>
      </c>
      <c r="F53" s="85">
        <f>F54</f>
        <v>3453.8599999999997</v>
      </c>
      <c r="G53" s="85">
        <f>G54</f>
        <v>3449.13</v>
      </c>
      <c r="H53" s="86">
        <f t="shared" si="2"/>
        <v>99.86305177395727</v>
      </c>
    </row>
    <row r="54" spans="1:8" s="71" customFormat="1" ht="25.5">
      <c r="A54" s="128" t="s">
        <v>144</v>
      </c>
      <c r="B54" s="63" t="s">
        <v>86</v>
      </c>
      <c r="C54" s="63">
        <v>13</v>
      </c>
      <c r="D54" s="63" t="s">
        <v>112</v>
      </c>
      <c r="E54" s="63">
        <v>240</v>
      </c>
      <c r="F54" s="85">
        <f>F55+F56</f>
        <v>3453.8599999999997</v>
      </c>
      <c r="G54" s="85">
        <f>G55+G56</f>
        <v>3449.13</v>
      </c>
      <c r="H54" s="86">
        <f t="shared" si="2"/>
        <v>99.86305177395727</v>
      </c>
    </row>
    <row r="55" spans="1:8" s="71" customFormat="1" ht="38.25">
      <c r="A55" s="128" t="s">
        <v>157</v>
      </c>
      <c r="B55" s="63" t="s">
        <v>86</v>
      </c>
      <c r="C55" s="63">
        <v>13</v>
      </c>
      <c r="D55" s="63" t="s">
        <v>112</v>
      </c>
      <c r="E55" s="63">
        <v>242</v>
      </c>
      <c r="F55" s="104">
        <v>391.51</v>
      </c>
      <c r="G55" s="85">
        <v>391.51</v>
      </c>
      <c r="H55" s="86">
        <f t="shared" si="2"/>
        <v>100</v>
      </c>
    </row>
    <row r="56" spans="1:8" s="71" customFormat="1" ht="25.5">
      <c r="A56" s="128" t="s">
        <v>145</v>
      </c>
      <c r="B56" s="63" t="s">
        <v>86</v>
      </c>
      <c r="C56" s="63">
        <v>13</v>
      </c>
      <c r="D56" s="63" t="s">
        <v>112</v>
      </c>
      <c r="E56" s="63">
        <v>244</v>
      </c>
      <c r="F56" s="104">
        <v>3062.35</v>
      </c>
      <c r="G56" s="85">
        <v>3057.62</v>
      </c>
      <c r="H56" s="86">
        <f t="shared" si="2"/>
        <v>99.84554345518964</v>
      </c>
    </row>
    <row r="57" spans="1:8" s="71" customFormat="1" ht="12.75">
      <c r="A57" s="128" t="s">
        <v>146</v>
      </c>
      <c r="B57" s="63" t="s">
        <v>86</v>
      </c>
      <c r="C57" s="63">
        <v>13</v>
      </c>
      <c r="D57" s="63" t="s">
        <v>112</v>
      </c>
      <c r="E57" s="63">
        <v>800</v>
      </c>
      <c r="F57" s="85">
        <f>F58</f>
        <v>102.05</v>
      </c>
      <c r="G57" s="21">
        <f>G58</f>
        <v>102.05</v>
      </c>
      <c r="H57" s="20">
        <f t="shared" si="2"/>
        <v>100</v>
      </c>
    </row>
    <row r="58" spans="1:8" s="71" customFormat="1" ht="12.75">
      <c r="A58" s="128" t="s">
        <v>147</v>
      </c>
      <c r="B58" s="63" t="s">
        <v>86</v>
      </c>
      <c r="C58" s="63">
        <v>13</v>
      </c>
      <c r="D58" s="63" t="s">
        <v>112</v>
      </c>
      <c r="E58" s="63">
        <v>850</v>
      </c>
      <c r="F58" s="85">
        <f>F59</f>
        <v>102.05</v>
      </c>
      <c r="G58" s="21">
        <f>G59</f>
        <v>102.05</v>
      </c>
      <c r="H58" s="20">
        <f t="shared" si="2"/>
        <v>100</v>
      </c>
    </row>
    <row r="59" spans="1:8" s="71" customFormat="1" ht="12.75">
      <c r="A59" s="128" t="s">
        <v>55</v>
      </c>
      <c r="B59" s="63" t="s">
        <v>86</v>
      </c>
      <c r="C59" s="63">
        <v>13</v>
      </c>
      <c r="D59" s="63" t="s">
        <v>112</v>
      </c>
      <c r="E59" s="90">
        <v>852</v>
      </c>
      <c r="F59" s="123">
        <v>102.05</v>
      </c>
      <c r="G59" s="21">
        <v>102.05</v>
      </c>
      <c r="H59" s="20">
        <f t="shared" si="2"/>
        <v>100</v>
      </c>
    </row>
    <row r="60" spans="1:8" s="71" customFormat="1" ht="25.5">
      <c r="A60" s="128" t="s">
        <v>159</v>
      </c>
      <c r="B60" s="63" t="s">
        <v>86</v>
      </c>
      <c r="C60" s="63">
        <v>13</v>
      </c>
      <c r="D60" s="63">
        <v>7950000</v>
      </c>
      <c r="E60" s="63" t="s">
        <v>103</v>
      </c>
      <c r="F60" s="119">
        <f>F61+F65</f>
        <v>75</v>
      </c>
      <c r="G60" s="119">
        <f>G61+G65</f>
        <v>75</v>
      </c>
      <c r="H60" s="85">
        <f t="shared" si="2"/>
        <v>100</v>
      </c>
    </row>
    <row r="61" spans="1:8" s="71" customFormat="1" ht="38.25">
      <c r="A61" s="128" t="s">
        <v>160</v>
      </c>
      <c r="B61" s="63" t="s">
        <v>86</v>
      </c>
      <c r="C61" s="63">
        <v>13</v>
      </c>
      <c r="D61" s="63">
        <v>7951940</v>
      </c>
      <c r="E61" s="63" t="s">
        <v>103</v>
      </c>
      <c r="F61" s="119">
        <v>55</v>
      </c>
      <c r="G61" s="119">
        <v>55</v>
      </c>
      <c r="H61" s="85">
        <f t="shared" si="2"/>
        <v>100</v>
      </c>
    </row>
    <row r="62" spans="1:8" s="71" customFormat="1" ht="25.5">
      <c r="A62" s="128" t="s">
        <v>143</v>
      </c>
      <c r="B62" s="63" t="s">
        <v>86</v>
      </c>
      <c r="C62" s="63">
        <v>13</v>
      </c>
      <c r="D62" s="63">
        <v>7951940</v>
      </c>
      <c r="E62" s="63">
        <v>200</v>
      </c>
      <c r="F62" s="119">
        <v>55</v>
      </c>
      <c r="G62" s="119">
        <v>55</v>
      </c>
      <c r="H62" s="85">
        <f t="shared" si="2"/>
        <v>100</v>
      </c>
    </row>
    <row r="63" spans="1:8" s="71" customFormat="1" ht="25.5">
      <c r="A63" s="128" t="s">
        <v>144</v>
      </c>
      <c r="B63" s="63" t="s">
        <v>86</v>
      </c>
      <c r="C63" s="63">
        <v>13</v>
      </c>
      <c r="D63" s="63">
        <v>7951940</v>
      </c>
      <c r="E63" s="63">
        <v>240</v>
      </c>
      <c r="F63" s="119">
        <v>55</v>
      </c>
      <c r="G63" s="119">
        <v>55</v>
      </c>
      <c r="H63" s="85">
        <f t="shared" si="2"/>
        <v>100</v>
      </c>
    </row>
    <row r="64" spans="1:8" s="71" customFormat="1" ht="25.5">
      <c r="A64" s="128" t="s">
        <v>145</v>
      </c>
      <c r="B64" s="63" t="s">
        <v>86</v>
      </c>
      <c r="C64" s="63">
        <v>13</v>
      </c>
      <c r="D64" s="63">
        <v>7951940</v>
      </c>
      <c r="E64" s="63">
        <v>244</v>
      </c>
      <c r="F64" s="123">
        <v>55</v>
      </c>
      <c r="G64" s="85">
        <v>55</v>
      </c>
      <c r="H64" s="85">
        <f t="shared" si="2"/>
        <v>100</v>
      </c>
    </row>
    <row r="65" spans="1:8" s="71" customFormat="1" ht="63.75">
      <c r="A65" s="128" t="s">
        <v>161</v>
      </c>
      <c r="B65" s="63" t="s">
        <v>86</v>
      </c>
      <c r="C65" s="63">
        <v>13</v>
      </c>
      <c r="D65" s="63">
        <v>7950640</v>
      </c>
      <c r="E65" s="63" t="s">
        <v>103</v>
      </c>
      <c r="F65" s="119">
        <v>20</v>
      </c>
      <c r="G65" s="119">
        <v>20</v>
      </c>
      <c r="H65" s="85">
        <f t="shared" si="2"/>
        <v>100</v>
      </c>
    </row>
    <row r="66" spans="1:8" s="71" customFormat="1" ht="25.5">
      <c r="A66" s="128" t="s">
        <v>143</v>
      </c>
      <c r="B66" s="63" t="s">
        <v>86</v>
      </c>
      <c r="C66" s="63">
        <v>13</v>
      </c>
      <c r="D66" s="63">
        <v>7950640</v>
      </c>
      <c r="E66" s="63">
        <v>200</v>
      </c>
      <c r="F66" s="119">
        <v>20</v>
      </c>
      <c r="G66" s="119">
        <v>20</v>
      </c>
      <c r="H66" s="85">
        <f t="shared" si="2"/>
        <v>100</v>
      </c>
    </row>
    <row r="67" spans="1:8" s="71" customFormat="1" ht="25.5">
      <c r="A67" s="128" t="s">
        <v>144</v>
      </c>
      <c r="B67" s="63" t="s">
        <v>86</v>
      </c>
      <c r="C67" s="63">
        <v>13</v>
      </c>
      <c r="D67" s="63">
        <v>7950640</v>
      </c>
      <c r="E67" s="63">
        <v>240</v>
      </c>
      <c r="F67" s="119">
        <v>20</v>
      </c>
      <c r="G67" s="119">
        <v>20</v>
      </c>
      <c r="H67" s="85">
        <f t="shared" si="2"/>
        <v>100</v>
      </c>
    </row>
    <row r="68" spans="1:8" s="71" customFormat="1" ht="25.5">
      <c r="A68" s="128" t="s">
        <v>145</v>
      </c>
      <c r="B68" s="63" t="s">
        <v>86</v>
      </c>
      <c r="C68" s="63">
        <v>13</v>
      </c>
      <c r="D68" s="63">
        <v>7950640</v>
      </c>
      <c r="E68" s="63">
        <v>244</v>
      </c>
      <c r="F68" s="123">
        <v>20</v>
      </c>
      <c r="G68" s="85">
        <v>20</v>
      </c>
      <c r="H68" s="85">
        <f t="shared" si="2"/>
        <v>100</v>
      </c>
    </row>
    <row r="69" spans="1:8" s="71" customFormat="1" ht="51">
      <c r="A69" s="128" t="s">
        <v>249</v>
      </c>
      <c r="B69" s="63" t="s">
        <v>86</v>
      </c>
      <c r="C69" s="90">
        <v>13</v>
      </c>
      <c r="D69" s="90">
        <v>7953700</v>
      </c>
      <c r="E69" s="63" t="s">
        <v>103</v>
      </c>
      <c r="F69" s="123">
        <f aca="true" t="shared" si="4" ref="F69:G71">F70</f>
        <v>2214</v>
      </c>
      <c r="G69" s="85">
        <f t="shared" si="4"/>
        <v>2214</v>
      </c>
      <c r="H69" s="85">
        <f t="shared" si="2"/>
        <v>100</v>
      </c>
    </row>
    <row r="70" spans="1:8" s="71" customFormat="1" ht="25.5">
      <c r="A70" s="128" t="s">
        <v>143</v>
      </c>
      <c r="B70" s="63" t="s">
        <v>86</v>
      </c>
      <c r="C70" s="90">
        <v>13</v>
      </c>
      <c r="D70" s="90">
        <v>7953700</v>
      </c>
      <c r="E70" s="90">
        <v>200</v>
      </c>
      <c r="F70" s="123">
        <f t="shared" si="4"/>
        <v>2214</v>
      </c>
      <c r="G70" s="85">
        <f t="shared" si="4"/>
        <v>2214</v>
      </c>
      <c r="H70" s="85">
        <f t="shared" si="2"/>
        <v>100</v>
      </c>
    </row>
    <row r="71" spans="1:8" s="71" customFormat="1" ht="25.5">
      <c r="A71" s="128" t="s">
        <v>144</v>
      </c>
      <c r="B71" s="63" t="s">
        <v>86</v>
      </c>
      <c r="C71" s="90">
        <v>13</v>
      </c>
      <c r="D71" s="90">
        <v>7953700</v>
      </c>
      <c r="E71" s="90">
        <v>240</v>
      </c>
      <c r="F71" s="123">
        <f t="shared" si="4"/>
        <v>2214</v>
      </c>
      <c r="G71" s="85">
        <f t="shared" si="4"/>
        <v>2214</v>
      </c>
      <c r="H71" s="85">
        <f t="shared" si="2"/>
        <v>100</v>
      </c>
    </row>
    <row r="72" spans="1:8" s="71" customFormat="1" ht="25.5">
      <c r="A72" s="128" t="s">
        <v>145</v>
      </c>
      <c r="B72" s="63" t="s">
        <v>86</v>
      </c>
      <c r="C72" s="90">
        <v>13</v>
      </c>
      <c r="D72" s="90">
        <v>7953700</v>
      </c>
      <c r="E72" s="90">
        <v>244</v>
      </c>
      <c r="F72" s="123">
        <v>2214</v>
      </c>
      <c r="G72" s="85">
        <v>2214</v>
      </c>
      <c r="H72" s="85">
        <f t="shared" si="2"/>
        <v>100</v>
      </c>
    </row>
    <row r="73" spans="1:8" s="71" customFormat="1" ht="38.25">
      <c r="A73" s="128" t="s">
        <v>238</v>
      </c>
      <c r="B73" s="63" t="s">
        <v>86</v>
      </c>
      <c r="C73" s="90">
        <v>13</v>
      </c>
      <c r="D73" s="90">
        <v>7953740</v>
      </c>
      <c r="E73" s="63" t="s">
        <v>103</v>
      </c>
      <c r="F73" s="123">
        <f aca="true" t="shared" si="5" ref="F73:G75">F74</f>
        <v>246</v>
      </c>
      <c r="G73" s="85">
        <f t="shared" si="5"/>
        <v>246</v>
      </c>
      <c r="H73" s="85">
        <f t="shared" si="2"/>
        <v>100</v>
      </c>
    </row>
    <row r="74" spans="1:8" s="71" customFormat="1" ht="25.5">
      <c r="A74" s="128" t="s">
        <v>143</v>
      </c>
      <c r="B74" s="63" t="s">
        <v>86</v>
      </c>
      <c r="C74" s="90">
        <v>13</v>
      </c>
      <c r="D74" s="90">
        <v>7953740</v>
      </c>
      <c r="E74" s="90">
        <v>200</v>
      </c>
      <c r="F74" s="123">
        <f t="shared" si="5"/>
        <v>246</v>
      </c>
      <c r="G74" s="85">
        <f t="shared" si="5"/>
        <v>246</v>
      </c>
      <c r="H74" s="85">
        <f t="shared" si="2"/>
        <v>100</v>
      </c>
    </row>
    <row r="75" spans="1:8" s="71" customFormat="1" ht="25.5">
      <c r="A75" s="128" t="s">
        <v>144</v>
      </c>
      <c r="B75" s="63" t="s">
        <v>86</v>
      </c>
      <c r="C75" s="90">
        <v>13</v>
      </c>
      <c r="D75" s="90">
        <v>7953740</v>
      </c>
      <c r="E75" s="90">
        <v>240</v>
      </c>
      <c r="F75" s="123">
        <f t="shared" si="5"/>
        <v>246</v>
      </c>
      <c r="G75" s="85">
        <f t="shared" si="5"/>
        <v>246</v>
      </c>
      <c r="H75" s="85">
        <f t="shared" si="2"/>
        <v>100</v>
      </c>
    </row>
    <row r="76" spans="1:8" s="71" customFormat="1" ht="25.5">
      <c r="A76" s="128" t="s">
        <v>145</v>
      </c>
      <c r="B76" s="63" t="s">
        <v>86</v>
      </c>
      <c r="C76" s="90">
        <v>13</v>
      </c>
      <c r="D76" s="90">
        <v>7953740</v>
      </c>
      <c r="E76" s="90">
        <v>244</v>
      </c>
      <c r="F76" s="123">
        <v>246</v>
      </c>
      <c r="G76" s="85">
        <v>246</v>
      </c>
      <c r="H76" s="85">
        <f t="shared" si="2"/>
        <v>100</v>
      </c>
    </row>
    <row r="77" spans="1:8" s="68" customFormat="1" ht="12.75">
      <c r="A77" s="129" t="s">
        <v>67</v>
      </c>
      <c r="B77" s="72" t="s">
        <v>87</v>
      </c>
      <c r="C77" s="72" t="s">
        <v>101</v>
      </c>
      <c r="D77" s="72" t="s">
        <v>102</v>
      </c>
      <c r="E77" s="72" t="s">
        <v>103</v>
      </c>
      <c r="F77" s="91">
        <f>F78</f>
        <v>593.6</v>
      </c>
      <c r="G77" s="91">
        <f>G78</f>
        <v>593.6</v>
      </c>
      <c r="H77" s="67">
        <f t="shared" si="2"/>
        <v>100</v>
      </c>
    </row>
    <row r="78" spans="1:8" ht="38.25">
      <c r="A78" s="128" t="s">
        <v>162</v>
      </c>
      <c r="B78" s="64" t="s">
        <v>87</v>
      </c>
      <c r="C78" s="64" t="s">
        <v>88</v>
      </c>
      <c r="D78" s="63" t="s">
        <v>163</v>
      </c>
      <c r="E78" s="63" t="s">
        <v>103</v>
      </c>
      <c r="F78" s="119">
        <v>593.6</v>
      </c>
      <c r="G78" s="85">
        <f>G79</f>
        <v>593.6</v>
      </c>
      <c r="H78" s="85">
        <f t="shared" si="2"/>
        <v>100</v>
      </c>
    </row>
    <row r="79" spans="1:8" ht="38.25">
      <c r="A79" s="128" t="s">
        <v>162</v>
      </c>
      <c r="B79" s="64" t="s">
        <v>87</v>
      </c>
      <c r="C79" s="64" t="s">
        <v>88</v>
      </c>
      <c r="D79" s="64" t="s">
        <v>113</v>
      </c>
      <c r="E79" s="63" t="s">
        <v>103</v>
      </c>
      <c r="F79" s="119">
        <v>593.6</v>
      </c>
      <c r="G79" s="85">
        <f>G80+G86</f>
        <v>593.6</v>
      </c>
      <c r="H79" s="85">
        <f t="shared" si="2"/>
        <v>100</v>
      </c>
    </row>
    <row r="80" spans="1:8" ht="38.25">
      <c r="A80" s="128" t="s">
        <v>139</v>
      </c>
      <c r="B80" s="64" t="s">
        <v>87</v>
      </c>
      <c r="C80" s="64" t="s">
        <v>88</v>
      </c>
      <c r="D80" s="64" t="s">
        <v>113</v>
      </c>
      <c r="E80" s="63">
        <v>100</v>
      </c>
      <c r="F80" s="119">
        <f>F81</f>
        <v>581.36</v>
      </c>
      <c r="G80" s="119">
        <f>G81</f>
        <v>581.36</v>
      </c>
      <c r="H80" s="85">
        <f t="shared" si="2"/>
        <v>100</v>
      </c>
    </row>
    <row r="81" spans="1:8" ht="25.5">
      <c r="A81" s="128" t="s">
        <v>140</v>
      </c>
      <c r="B81" s="64" t="s">
        <v>87</v>
      </c>
      <c r="C81" s="64" t="s">
        <v>88</v>
      </c>
      <c r="D81" s="64" t="s">
        <v>113</v>
      </c>
      <c r="E81" s="63">
        <v>120</v>
      </c>
      <c r="F81" s="119">
        <f>F82+F83</f>
        <v>581.36</v>
      </c>
      <c r="G81" s="119">
        <f>G82+G83</f>
        <v>581.36</v>
      </c>
      <c r="H81" s="85">
        <f t="shared" si="2"/>
        <v>100</v>
      </c>
    </row>
    <row r="82" spans="1:8" ht="12.75">
      <c r="A82" s="128" t="s">
        <v>141</v>
      </c>
      <c r="B82" s="64" t="s">
        <v>87</v>
      </c>
      <c r="C82" s="64" t="s">
        <v>88</v>
      </c>
      <c r="D82" s="64" t="s">
        <v>113</v>
      </c>
      <c r="E82" s="63">
        <v>121</v>
      </c>
      <c r="F82" s="119">
        <v>581.36</v>
      </c>
      <c r="G82" s="85">
        <v>581.36</v>
      </c>
      <c r="H82" s="85">
        <f t="shared" si="2"/>
        <v>100</v>
      </c>
    </row>
    <row r="83" spans="1:8" ht="25.5">
      <c r="A83" s="128" t="s">
        <v>142</v>
      </c>
      <c r="B83" s="64" t="s">
        <v>87</v>
      </c>
      <c r="C83" s="64" t="s">
        <v>88</v>
      </c>
      <c r="D83" s="64" t="s">
        <v>113</v>
      </c>
      <c r="E83" s="63">
        <v>122</v>
      </c>
      <c r="F83" s="119">
        <v>0</v>
      </c>
      <c r="G83" s="85">
        <v>0</v>
      </c>
      <c r="H83" s="85">
        <v>0</v>
      </c>
    </row>
    <row r="84" spans="1:8" ht="25.5">
      <c r="A84" s="128" t="s">
        <v>143</v>
      </c>
      <c r="B84" s="64" t="s">
        <v>87</v>
      </c>
      <c r="C84" s="64" t="s">
        <v>88</v>
      </c>
      <c r="D84" s="64" t="s">
        <v>113</v>
      </c>
      <c r="E84" s="63">
        <v>200</v>
      </c>
      <c r="F84" s="119">
        <f>F85</f>
        <v>12.24</v>
      </c>
      <c r="G84" s="119">
        <f>G85</f>
        <v>12.24</v>
      </c>
      <c r="H84" s="85">
        <f t="shared" si="2"/>
        <v>100</v>
      </c>
    </row>
    <row r="85" spans="1:8" ht="25.5">
      <c r="A85" s="128" t="s">
        <v>144</v>
      </c>
      <c r="B85" s="64" t="s">
        <v>87</v>
      </c>
      <c r="C85" s="64" t="s">
        <v>88</v>
      </c>
      <c r="D85" s="64" t="s">
        <v>113</v>
      </c>
      <c r="E85" s="63">
        <v>240</v>
      </c>
      <c r="F85" s="119">
        <f>F86</f>
        <v>12.24</v>
      </c>
      <c r="G85" s="119">
        <f>G86</f>
        <v>12.24</v>
      </c>
      <c r="H85" s="85">
        <f t="shared" si="2"/>
        <v>100</v>
      </c>
    </row>
    <row r="86" spans="1:8" ht="25.5">
      <c r="A86" s="128" t="s">
        <v>145</v>
      </c>
      <c r="B86" s="64" t="s">
        <v>87</v>
      </c>
      <c r="C86" s="64" t="s">
        <v>88</v>
      </c>
      <c r="D86" s="64" t="s">
        <v>113</v>
      </c>
      <c r="E86" s="63">
        <v>244</v>
      </c>
      <c r="F86" s="119">
        <v>12.24</v>
      </c>
      <c r="G86" s="21">
        <v>12.24</v>
      </c>
      <c r="H86" s="85">
        <f t="shared" si="2"/>
        <v>100</v>
      </c>
    </row>
    <row r="87" spans="1:8" ht="12.75" hidden="1">
      <c r="A87" s="126" t="s">
        <v>45</v>
      </c>
      <c r="B87" s="127"/>
      <c r="C87" s="127"/>
      <c r="D87" s="127"/>
      <c r="E87" s="127"/>
      <c r="F87" s="86">
        <f>F88+F89+F90</f>
        <v>575.245</v>
      </c>
      <c r="G87" s="20">
        <f>G88+G89+G90</f>
        <v>575.245</v>
      </c>
      <c r="H87" s="21">
        <f t="shared" si="2"/>
        <v>100</v>
      </c>
    </row>
    <row r="88" spans="1:8" ht="15" customHeight="1" hidden="1">
      <c r="A88" s="22" t="s">
        <v>46</v>
      </c>
      <c r="B88" s="63"/>
      <c r="C88" s="63"/>
      <c r="D88" s="63"/>
      <c r="E88" s="63"/>
      <c r="F88" s="85">
        <v>403.27433</v>
      </c>
      <c r="G88" s="21">
        <v>403.27433</v>
      </c>
      <c r="H88" s="21">
        <f t="shared" si="2"/>
        <v>100</v>
      </c>
    </row>
    <row r="89" spans="1:8" ht="15" customHeight="1" hidden="1">
      <c r="A89" s="22" t="s">
        <v>48</v>
      </c>
      <c r="B89" s="63"/>
      <c r="C89" s="63"/>
      <c r="D89" s="63"/>
      <c r="E89" s="63"/>
      <c r="F89" s="85">
        <v>35.6383</v>
      </c>
      <c r="G89" s="21">
        <v>35.6383</v>
      </c>
      <c r="H89" s="21">
        <f t="shared" si="2"/>
        <v>100</v>
      </c>
    </row>
    <row r="90" spans="1:8" ht="15" customHeight="1" hidden="1">
      <c r="A90" s="22" t="s">
        <v>47</v>
      </c>
      <c r="B90" s="63"/>
      <c r="C90" s="63"/>
      <c r="D90" s="63"/>
      <c r="E90" s="63"/>
      <c r="F90" s="85">
        <v>136.33237</v>
      </c>
      <c r="G90" s="21">
        <v>136.33237</v>
      </c>
      <c r="H90" s="21">
        <f t="shared" si="2"/>
        <v>100</v>
      </c>
    </row>
    <row r="91" spans="1:8" ht="15" customHeight="1" hidden="1">
      <c r="A91" s="126" t="s">
        <v>49</v>
      </c>
      <c r="B91" s="127"/>
      <c r="C91" s="127"/>
      <c r="D91" s="127"/>
      <c r="E91" s="127"/>
      <c r="F91" s="86">
        <f>F92</f>
        <v>12.755</v>
      </c>
      <c r="G91" s="20">
        <f>G92</f>
        <v>12.755</v>
      </c>
      <c r="H91" s="21">
        <f t="shared" si="2"/>
        <v>100</v>
      </c>
    </row>
    <row r="92" spans="1:8" ht="15" customHeight="1" hidden="1">
      <c r="A92" s="22" t="s">
        <v>50</v>
      </c>
      <c r="B92" s="63"/>
      <c r="C92" s="63"/>
      <c r="D92" s="63"/>
      <c r="E92" s="63"/>
      <c r="F92" s="85">
        <v>12.755</v>
      </c>
      <c r="G92" s="21">
        <v>12.755</v>
      </c>
      <c r="H92" s="21">
        <f t="shared" si="2"/>
        <v>100</v>
      </c>
    </row>
    <row r="93" spans="1:8" s="68" customFormat="1" ht="25.5">
      <c r="A93" s="129" t="s">
        <v>114</v>
      </c>
      <c r="B93" s="72" t="s">
        <v>88</v>
      </c>
      <c r="C93" s="72" t="s">
        <v>101</v>
      </c>
      <c r="D93" s="72" t="s">
        <v>102</v>
      </c>
      <c r="E93" s="72" t="s">
        <v>103</v>
      </c>
      <c r="F93" s="91">
        <f>F94+F99</f>
        <v>1460.8</v>
      </c>
      <c r="G93" s="91">
        <f>G94+G99</f>
        <v>1444.5</v>
      </c>
      <c r="H93" s="91">
        <f t="shared" si="2"/>
        <v>98.8841730558598</v>
      </c>
    </row>
    <row r="94" spans="1:8" s="68" customFormat="1" ht="25.5">
      <c r="A94" s="126" t="s">
        <v>164</v>
      </c>
      <c r="B94" s="127" t="s">
        <v>88</v>
      </c>
      <c r="C94" s="127" t="s">
        <v>89</v>
      </c>
      <c r="D94" s="127" t="s">
        <v>169</v>
      </c>
      <c r="E94" s="127" t="s">
        <v>103</v>
      </c>
      <c r="F94" s="86">
        <f aca="true" t="shared" si="6" ref="F94:G97">F95</f>
        <v>100.5</v>
      </c>
      <c r="G94" s="86">
        <f t="shared" si="6"/>
        <v>100.5</v>
      </c>
      <c r="H94" s="86">
        <f t="shared" si="2"/>
        <v>100</v>
      </c>
    </row>
    <row r="95" spans="1:8" s="68" customFormat="1" ht="51">
      <c r="A95" s="128" t="s">
        <v>165</v>
      </c>
      <c r="B95" s="63" t="s">
        <v>88</v>
      </c>
      <c r="C95" s="63" t="s">
        <v>89</v>
      </c>
      <c r="D95" s="63" t="s">
        <v>264</v>
      </c>
      <c r="E95" s="63" t="s">
        <v>103</v>
      </c>
      <c r="F95" s="85">
        <f t="shared" si="6"/>
        <v>100.5</v>
      </c>
      <c r="G95" s="85">
        <f t="shared" si="6"/>
        <v>100.5</v>
      </c>
      <c r="H95" s="85">
        <f t="shared" si="2"/>
        <v>100</v>
      </c>
    </row>
    <row r="96" spans="1:8" s="68" customFormat="1" ht="25.5">
      <c r="A96" s="128" t="s">
        <v>143</v>
      </c>
      <c r="B96" s="63" t="s">
        <v>88</v>
      </c>
      <c r="C96" s="63" t="s">
        <v>89</v>
      </c>
      <c r="D96" s="63" t="s">
        <v>264</v>
      </c>
      <c r="E96" s="63">
        <v>200</v>
      </c>
      <c r="F96" s="85">
        <f t="shared" si="6"/>
        <v>100.5</v>
      </c>
      <c r="G96" s="85">
        <f t="shared" si="6"/>
        <v>100.5</v>
      </c>
      <c r="H96" s="85">
        <f t="shared" si="2"/>
        <v>100</v>
      </c>
    </row>
    <row r="97" spans="1:8" s="68" customFormat="1" ht="25.5">
      <c r="A97" s="128" t="s">
        <v>144</v>
      </c>
      <c r="B97" s="63" t="s">
        <v>88</v>
      </c>
      <c r="C97" s="63" t="s">
        <v>89</v>
      </c>
      <c r="D97" s="63" t="s">
        <v>264</v>
      </c>
      <c r="E97" s="63">
        <v>240</v>
      </c>
      <c r="F97" s="85">
        <f t="shared" si="6"/>
        <v>100.5</v>
      </c>
      <c r="G97" s="85">
        <f t="shared" si="6"/>
        <v>100.5</v>
      </c>
      <c r="H97" s="85">
        <f t="shared" si="2"/>
        <v>100</v>
      </c>
    </row>
    <row r="98" spans="1:8" s="68" customFormat="1" ht="25.5">
      <c r="A98" s="128" t="s">
        <v>145</v>
      </c>
      <c r="B98" s="63" t="s">
        <v>88</v>
      </c>
      <c r="C98" s="63" t="s">
        <v>89</v>
      </c>
      <c r="D98" s="63" t="s">
        <v>264</v>
      </c>
      <c r="E98" s="63">
        <v>244</v>
      </c>
      <c r="F98" s="85">
        <v>100.5</v>
      </c>
      <c r="G98" s="85">
        <v>100.5</v>
      </c>
      <c r="H98" s="85">
        <f t="shared" si="2"/>
        <v>100</v>
      </c>
    </row>
    <row r="99" spans="1:8" s="68" customFormat="1" ht="51">
      <c r="A99" s="126" t="s">
        <v>166</v>
      </c>
      <c r="B99" s="127" t="s">
        <v>88</v>
      </c>
      <c r="C99" s="127" t="s">
        <v>115</v>
      </c>
      <c r="D99" s="127" t="s">
        <v>102</v>
      </c>
      <c r="E99" s="127" t="s">
        <v>103</v>
      </c>
      <c r="F99" s="86">
        <f aca="true" t="shared" si="7" ref="F99:G103">F100</f>
        <v>1360.3</v>
      </c>
      <c r="G99" s="86">
        <f t="shared" si="7"/>
        <v>1344</v>
      </c>
      <c r="H99" s="85">
        <f t="shared" si="2"/>
        <v>98.8017349114166</v>
      </c>
    </row>
    <row r="100" spans="1:8" s="68" customFormat="1" ht="38.25">
      <c r="A100" s="128" t="s">
        <v>167</v>
      </c>
      <c r="B100" s="63" t="s">
        <v>88</v>
      </c>
      <c r="C100" s="63" t="s">
        <v>115</v>
      </c>
      <c r="D100" s="63">
        <v>2180000</v>
      </c>
      <c r="E100" s="63" t="s">
        <v>103</v>
      </c>
      <c r="F100" s="85">
        <f t="shared" si="7"/>
        <v>1360.3</v>
      </c>
      <c r="G100" s="85">
        <f t="shared" si="7"/>
        <v>1344</v>
      </c>
      <c r="H100" s="85">
        <f t="shared" si="2"/>
        <v>98.8017349114166</v>
      </c>
    </row>
    <row r="101" spans="1:8" s="68" customFormat="1" ht="51">
      <c r="A101" s="128" t="s">
        <v>168</v>
      </c>
      <c r="B101" s="63" t="s">
        <v>88</v>
      </c>
      <c r="C101" s="63" t="s">
        <v>115</v>
      </c>
      <c r="D101" s="63">
        <v>2180100</v>
      </c>
      <c r="E101" s="63" t="s">
        <v>103</v>
      </c>
      <c r="F101" s="85">
        <f t="shared" si="7"/>
        <v>1360.3</v>
      </c>
      <c r="G101" s="85">
        <f t="shared" si="7"/>
        <v>1344</v>
      </c>
      <c r="H101" s="85">
        <f t="shared" si="2"/>
        <v>98.8017349114166</v>
      </c>
    </row>
    <row r="102" spans="1:8" s="68" customFormat="1" ht="25.5">
      <c r="A102" s="128" t="s">
        <v>143</v>
      </c>
      <c r="B102" s="63" t="s">
        <v>88</v>
      </c>
      <c r="C102" s="63" t="s">
        <v>115</v>
      </c>
      <c r="D102" s="63">
        <v>2180100</v>
      </c>
      <c r="E102" s="63">
        <v>200</v>
      </c>
      <c r="F102" s="85">
        <f t="shared" si="7"/>
        <v>1360.3</v>
      </c>
      <c r="G102" s="85">
        <f t="shared" si="7"/>
        <v>1344</v>
      </c>
      <c r="H102" s="85">
        <f t="shared" si="2"/>
        <v>98.8017349114166</v>
      </c>
    </row>
    <row r="103" spans="1:8" ht="25.5">
      <c r="A103" s="128" t="s">
        <v>144</v>
      </c>
      <c r="B103" s="63" t="s">
        <v>88</v>
      </c>
      <c r="C103" s="63" t="s">
        <v>115</v>
      </c>
      <c r="D103" s="63">
        <v>2180100</v>
      </c>
      <c r="E103" s="63">
        <v>240</v>
      </c>
      <c r="F103" s="85">
        <f t="shared" si="7"/>
        <v>1360.3</v>
      </c>
      <c r="G103" s="85">
        <f t="shared" si="7"/>
        <v>1344</v>
      </c>
      <c r="H103" s="85">
        <f t="shared" si="2"/>
        <v>98.8017349114166</v>
      </c>
    </row>
    <row r="104" spans="1:8" ht="25.5">
      <c r="A104" s="128" t="s">
        <v>145</v>
      </c>
      <c r="B104" s="63" t="s">
        <v>88</v>
      </c>
      <c r="C104" s="63" t="s">
        <v>115</v>
      </c>
      <c r="D104" s="63">
        <v>2180100</v>
      </c>
      <c r="E104" s="63">
        <v>244</v>
      </c>
      <c r="F104" s="85">
        <v>1360.3</v>
      </c>
      <c r="G104" s="85">
        <v>1344</v>
      </c>
      <c r="H104" s="85">
        <f t="shared" si="2"/>
        <v>98.8017349114166</v>
      </c>
    </row>
    <row r="105" spans="1:8" s="68" customFormat="1" ht="15" customHeight="1">
      <c r="A105" s="129" t="s">
        <v>70</v>
      </c>
      <c r="B105" s="72" t="s">
        <v>89</v>
      </c>
      <c r="C105" s="72" t="s">
        <v>101</v>
      </c>
      <c r="D105" s="72" t="s">
        <v>102</v>
      </c>
      <c r="E105" s="72" t="s">
        <v>103</v>
      </c>
      <c r="F105" s="91">
        <f>F106+F110+F114+F119+F125</f>
        <v>6937.32</v>
      </c>
      <c r="G105" s="91">
        <f>G106+G110+G114+G119+G125</f>
        <v>6705.65</v>
      </c>
      <c r="H105" s="67">
        <f t="shared" si="2"/>
        <v>96.66052596679987</v>
      </c>
    </row>
    <row r="106" spans="1:8" s="68" customFormat="1" ht="12.75">
      <c r="A106" s="130" t="s">
        <v>71</v>
      </c>
      <c r="B106" s="127" t="s">
        <v>89</v>
      </c>
      <c r="C106" s="127" t="s">
        <v>86</v>
      </c>
      <c r="D106" s="127" t="s">
        <v>102</v>
      </c>
      <c r="E106" s="127" t="s">
        <v>103</v>
      </c>
      <c r="F106" s="86">
        <f aca="true" t="shared" si="8" ref="F106:G108">F107</f>
        <v>2710.52</v>
      </c>
      <c r="G106" s="20">
        <f t="shared" si="8"/>
        <v>2710.52</v>
      </c>
      <c r="H106" s="20">
        <f t="shared" si="2"/>
        <v>100</v>
      </c>
    </row>
    <row r="107" spans="1:8" s="68" customFormat="1" ht="12.75">
      <c r="A107" s="128" t="s">
        <v>170</v>
      </c>
      <c r="B107" s="63" t="s">
        <v>89</v>
      </c>
      <c r="C107" s="63" t="s">
        <v>86</v>
      </c>
      <c r="D107" s="63">
        <v>5220000</v>
      </c>
      <c r="E107" s="63" t="s">
        <v>103</v>
      </c>
      <c r="F107" s="85">
        <f t="shared" si="8"/>
        <v>2710.52</v>
      </c>
      <c r="G107" s="21">
        <f t="shared" si="8"/>
        <v>2710.52</v>
      </c>
      <c r="H107" s="21">
        <f t="shared" si="2"/>
        <v>100</v>
      </c>
    </row>
    <row r="108" spans="1:8" s="68" customFormat="1" ht="25.5">
      <c r="A108" s="128" t="s">
        <v>171</v>
      </c>
      <c r="B108" s="63" t="s">
        <v>89</v>
      </c>
      <c r="C108" s="63" t="s">
        <v>86</v>
      </c>
      <c r="D108" s="63">
        <v>5224500</v>
      </c>
      <c r="E108" s="63" t="s">
        <v>103</v>
      </c>
      <c r="F108" s="85">
        <f t="shared" si="8"/>
        <v>2710.52</v>
      </c>
      <c r="G108" s="21">
        <f t="shared" si="8"/>
        <v>2710.52</v>
      </c>
      <c r="H108" s="21">
        <f t="shared" si="2"/>
        <v>100</v>
      </c>
    </row>
    <row r="109" spans="1:8" s="68" customFormat="1" ht="15" customHeight="1">
      <c r="A109" s="128" t="s">
        <v>141</v>
      </c>
      <c r="B109" s="63" t="s">
        <v>89</v>
      </c>
      <c r="C109" s="63" t="s">
        <v>86</v>
      </c>
      <c r="D109" s="63">
        <v>5224500</v>
      </c>
      <c r="E109" s="63">
        <v>111</v>
      </c>
      <c r="F109" s="122">
        <v>2710.52</v>
      </c>
      <c r="G109" s="21">
        <v>2710.52</v>
      </c>
      <c r="H109" s="21">
        <f t="shared" si="2"/>
        <v>100</v>
      </c>
    </row>
    <row r="110" spans="1:8" s="68" customFormat="1" ht="15" customHeight="1">
      <c r="A110" s="130" t="s">
        <v>116</v>
      </c>
      <c r="B110" s="127" t="s">
        <v>89</v>
      </c>
      <c r="C110" s="127" t="s">
        <v>91</v>
      </c>
      <c r="D110" s="127" t="s">
        <v>102</v>
      </c>
      <c r="E110" s="127" t="s">
        <v>103</v>
      </c>
      <c r="F110" s="86">
        <f aca="true" t="shared" si="9" ref="F110:G112">F111</f>
        <v>1401.85</v>
      </c>
      <c r="G110" s="86">
        <f t="shared" si="9"/>
        <v>1211.84</v>
      </c>
      <c r="H110" s="20">
        <f t="shared" si="2"/>
        <v>86.44576809216392</v>
      </c>
    </row>
    <row r="111" spans="1:8" s="68" customFormat="1" ht="25.5">
      <c r="A111" s="128" t="s">
        <v>117</v>
      </c>
      <c r="B111" s="63" t="s">
        <v>89</v>
      </c>
      <c r="C111" s="63" t="s">
        <v>91</v>
      </c>
      <c r="D111" s="63">
        <v>3170110</v>
      </c>
      <c r="E111" s="63" t="s">
        <v>103</v>
      </c>
      <c r="F111" s="85">
        <f t="shared" si="9"/>
        <v>1401.85</v>
      </c>
      <c r="G111" s="85">
        <f t="shared" si="9"/>
        <v>1211.84</v>
      </c>
      <c r="H111" s="85">
        <f t="shared" si="2"/>
        <v>86.44576809216392</v>
      </c>
    </row>
    <row r="112" spans="1:8" s="68" customFormat="1" ht="12.75">
      <c r="A112" s="128" t="s">
        <v>146</v>
      </c>
      <c r="B112" s="63" t="s">
        <v>89</v>
      </c>
      <c r="C112" s="63" t="s">
        <v>91</v>
      </c>
      <c r="D112" s="63">
        <v>3170110</v>
      </c>
      <c r="E112" s="63">
        <v>800</v>
      </c>
      <c r="F112" s="85">
        <f t="shared" si="9"/>
        <v>1401.85</v>
      </c>
      <c r="G112" s="85">
        <f t="shared" si="9"/>
        <v>1211.84</v>
      </c>
      <c r="H112" s="85">
        <f t="shared" si="2"/>
        <v>86.44576809216392</v>
      </c>
    </row>
    <row r="113" spans="1:8" s="68" customFormat="1" ht="51">
      <c r="A113" s="128" t="s">
        <v>172</v>
      </c>
      <c r="B113" s="63" t="s">
        <v>89</v>
      </c>
      <c r="C113" s="63" t="s">
        <v>91</v>
      </c>
      <c r="D113" s="63">
        <v>3170110</v>
      </c>
      <c r="E113" s="63">
        <v>810</v>
      </c>
      <c r="F113" s="123">
        <v>1401.85</v>
      </c>
      <c r="G113" s="85">
        <v>1211.84</v>
      </c>
      <c r="H113" s="85">
        <f t="shared" si="2"/>
        <v>86.44576809216392</v>
      </c>
    </row>
    <row r="114" spans="1:8" s="68" customFormat="1" ht="12.75">
      <c r="A114" s="130" t="s">
        <v>173</v>
      </c>
      <c r="B114" s="127" t="s">
        <v>89</v>
      </c>
      <c r="C114" s="127" t="s">
        <v>115</v>
      </c>
      <c r="D114" s="127" t="s">
        <v>102</v>
      </c>
      <c r="E114" s="127" t="s">
        <v>103</v>
      </c>
      <c r="F114" s="86">
        <f aca="true" t="shared" si="10" ref="F114:G117">F115</f>
        <v>1273.74</v>
      </c>
      <c r="G114" s="86">
        <f t="shared" si="10"/>
        <v>1232.08</v>
      </c>
      <c r="H114" s="20">
        <f t="shared" si="2"/>
        <v>96.72931681504859</v>
      </c>
    </row>
    <row r="115" spans="1:8" s="68" customFormat="1" ht="51">
      <c r="A115" s="128" t="s">
        <v>174</v>
      </c>
      <c r="B115" s="63" t="s">
        <v>89</v>
      </c>
      <c r="C115" s="63" t="s">
        <v>115</v>
      </c>
      <c r="D115" s="63">
        <v>3150100</v>
      </c>
      <c r="E115" s="63" t="s">
        <v>103</v>
      </c>
      <c r="F115" s="85">
        <f t="shared" si="10"/>
        <v>1273.74</v>
      </c>
      <c r="G115" s="85">
        <f t="shared" si="10"/>
        <v>1232.08</v>
      </c>
      <c r="H115" s="85">
        <f t="shared" si="2"/>
        <v>96.72931681504859</v>
      </c>
    </row>
    <row r="116" spans="1:8" s="68" customFormat="1" ht="25.5">
      <c r="A116" s="128" t="s">
        <v>143</v>
      </c>
      <c r="B116" s="63" t="s">
        <v>89</v>
      </c>
      <c r="C116" s="63" t="s">
        <v>115</v>
      </c>
      <c r="D116" s="63">
        <v>3150100</v>
      </c>
      <c r="E116" s="63">
        <v>200</v>
      </c>
      <c r="F116" s="85">
        <f t="shared" si="10"/>
        <v>1273.74</v>
      </c>
      <c r="G116" s="85">
        <f t="shared" si="10"/>
        <v>1232.08</v>
      </c>
      <c r="H116" s="85">
        <f t="shared" si="2"/>
        <v>96.72931681504859</v>
      </c>
    </row>
    <row r="117" spans="1:8" s="68" customFormat="1" ht="25.5">
      <c r="A117" s="128" t="s">
        <v>144</v>
      </c>
      <c r="B117" s="63" t="s">
        <v>89</v>
      </c>
      <c r="C117" s="63" t="s">
        <v>115</v>
      </c>
      <c r="D117" s="63">
        <v>3150100</v>
      </c>
      <c r="E117" s="63">
        <v>240</v>
      </c>
      <c r="F117" s="85">
        <f t="shared" si="10"/>
        <v>1273.74</v>
      </c>
      <c r="G117" s="85">
        <f t="shared" si="10"/>
        <v>1232.08</v>
      </c>
      <c r="H117" s="85">
        <f t="shared" si="2"/>
        <v>96.72931681504859</v>
      </c>
    </row>
    <row r="118" spans="1:8" s="68" customFormat="1" ht="25.5">
      <c r="A118" s="128" t="s">
        <v>145</v>
      </c>
      <c r="B118" s="63" t="s">
        <v>89</v>
      </c>
      <c r="C118" s="63" t="s">
        <v>115</v>
      </c>
      <c r="D118" s="63">
        <v>3150100</v>
      </c>
      <c r="E118" s="63">
        <v>244</v>
      </c>
      <c r="F118" s="85">
        <v>1273.74</v>
      </c>
      <c r="G118" s="85">
        <v>1232.08</v>
      </c>
      <c r="H118" s="85">
        <f t="shared" si="2"/>
        <v>96.72931681504859</v>
      </c>
    </row>
    <row r="119" spans="1:8" s="68" customFormat="1" ht="15" customHeight="1">
      <c r="A119" s="130" t="s">
        <v>72</v>
      </c>
      <c r="B119" s="127" t="s">
        <v>89</v>
      </c>
      <c r="C119" s="127">
        <v>10</v>
      </c>
      <c r="D119" s="127" t="s">
        <v>102</v>
      </c>
      <c r="E119" s="127" t="s">
        <v>103</v>
      </c>
      <c r="F119" s="86">
        <f aca="true" t="shared" si="11" ref="F119:G123">F120</f>
        <v>155.7</v>
      </c>
      <c r="G119" s="86">
        <f t="shared" si="11"/>
        <v>155.7</v>
      </c>
      <c r="H119" s="20">
        <f t="shared" si="2"/>
        <v>100</v>
      </c>
    </row>
    <row r="120" spans="1:8" s="68" customFormat="1" ht="38.25">
      <c r="A120" s="128" t="s">
        <v>56</v>
      </c>
      <c r="B120" s="63" t="s">
        <v>89</v>
      </c>
      <c r="C120" s="63">
        <v>10</v>
      </c>
      <c r="D120" s="63">
        <v>3300200</v>
      </c>
      <c r="E120" s="63" t="s">
        <v>103</v>
      </c>
      <c r="F120" s="85">
        <f t="shared" si="11"/>
        <v>155.7</v>
      </c>
      <c r="G120" s="21">
        <f t="shared" si="11"/>
        <v>155.7</v>
      </c>
      <c r="H120" s="21">
        <f t="shared" si="2"/>
        <v>100</v>
      </c>
    </row>
    <row r="121" spans="1:8" s="68" customFormat="1" ht="25.5">
      <c r="A121" s="128" t="s">
        <v>175</v>
      </c>
      <c r="B121" s="63" t="s">
        <v>89</v>
      </c>
      <c r="C121" s="63">
        <v>10</v>
      </c>
      <c r="D121" s="63">
        <v>3300211</v>
      </c>
      <c r="E121" s="63" t="s">
        <v>103</v>
      </c>
      <c r="F121" s="85">
        <f t="shared" si="11"/>
        <v>155.7</v>
      </c>
      <c r="G121" s="21">
        <f t="shared" si="11"/>
        <v>155.7</v>
      </c>
      <c r="H121" s="21">
        <f t="shared" si="2"/>
        <v>100</v>
      </c>
    </row>
    <row r="122" spans="1:8" s="68" customFormat="1" ht="25.5">
      <c r="A122" s="128" t="s">
        <v>143</v>
      </c>
      <c r="B122" s="63" t="s">
        <v>89</v>
      </c>
      <c r="C122" s="63">
        <v>10</v>
      </c>
      <c r="D122" s="63">
        <v>3300211</v>
      </c>
      <c r="E122" s="63">
        <v>200</v>
      </c>
      <c r="F122" s="85">
        <f t="shared" si="11"/>
        <v>155.7</v>
      </c>
      <c r="G122" s="21">
        <f t="shared" si="11"/>
        <v>155.7</v>
      </c>
      <c r="H122" s="21">
        <f t="shared" si="2"/>
        <v>100</v>
      </c>
    </row>
    <row r="123" spans="1:8" s="68" customFormat="1" ht="25.5">
      <c r="A123" s="128" t="s">
        <v>144</v>
      </c>
      <c r="B123" s="63" t="s">
        <v>89</v>
      </c>
      <c r="C123" s="63">
        <v>10</v>
      </c>
      <c r="D123" s="63">
        <v>3300211</v>
      </c>
      <c r="E123" s="63">
        <v>240</v>
      </c>
      <c r="F123" s="85">
        <f t="shared" si="11"/>
        <v>155.7</v>
      </c>
      <c r="G123" s="21">
        <f t="shared" si="11"/>
        <v>155.7</v>
      </c>
      <c r="H123" s="21">
        <f t="shared" si="2"/>
        <v>100</v>
      </c>
    </row>
    <row r="124" spans="1:8" s="68" customFormat="1" ht="15" customHeight="1">
      <c r="A124" s="128" t="s">
        <v>157</v>
      </c>
      <c r="B124" s="63" t="s">
        <v>89</v>
      </c>
      <c r="C124" s="63">
        <v>10</v>
      </c>
      <c r="D124" s="63">
        <v>3300211</v>
      </c>
      <c r="E124" s="63">
        <v>242</v>
      </c>
      <c r="F124" s="85">
        <v>155.7</v>
      </c>
      <c r="G124" s="21">
        <v>155.7</v>
      </c>
      <c r="H124" s="21">
        <f t="shared" si="2"/>
        <v>100</v>
      </c>
    </row>
    <row r="125" spans="1:8" s="68" customFormat="1" ht="25.5">
      <c r="A125" s="130" t="s">
        <v>176</v>
      </c>
      <c r="B125" s="127" t="s">
        <v>89</v>
      </c>
      <c r="C125" s="127">
        <v>12</v>
      </c>
      <c r="D125" s="127" t="s">
        <v>102</v>
      </c>
      <c r="E125" s="127" t="s">
        <v>103</v>
      </c>
      <c r="F125" s="86">
        <f>F126+F130+F141</f>
        <v>1395.51</v>
      </c>
      <c r="G125" s="86">
        <f>G126+G130+G141</f>
        <v>1395.51</v>
      </c>
      <c r="H125" s="86">
        <f t="shared" si="2"/>
        <v>100</v>
      </c>
    </row>
    <row r="126" spans="1:8" s="68" customFormat="1" ht="51">
      <c r="A126" s="128" t="s">
        <v>177</v>
      </c>
      <c r="B126" s="63" t="s">
        <v>89</v>
      </c>
      <c r="C126" s="63">
        <v>12</v>
      </c>
      <c r="D126" s="63">
        <v>7952400</v>
      </c>
      <c r="E126" s="63" t="s">
        <v>103</v>
      </c>
      <c r="F126" s="85">
        <f aca="true" t="shared" si="12" ref="F126:G128">F127</f>
        <v>356.6</v>
      </c>
      <c r="G126" s="85">
        <f t="shared" si="12"/>
        <v>356.6</v>
      </c>
      <c r="H126" s="85">
        <f t="shared" si="2"/>
        <v>100</v>
      </c>
    </row>
    <row r="127" spans="1:8" s="68" customFormat="1" ht="25.5">
      <c r="A127" s="128" t="s">
        <v>143</v>
      </c>
      <c r="B127" s="63" t="s">
        <v>89</v>
      </c>
      <c r="C127" s="63">
        <v>12</v>
      </c>
      <c r="D127" s="63">
        <v>7952400</v>
      </c>
      <c r="E127" s="63">
        <v>200</v>
      </c>
      <c r="F127" s="85">
        <f t="shared" si="12"/>
        <v>356.6</v>
      </c>
      <c r="G127" s="85">
        <f t="shared" si="12"/>
        <v>356.6</v>
      </c>
      <c r="H127" s="85">
        <f t="shared" si="2"/>
        <v>100</v>
      </c>
    </row>
    <row r="128" spans="1:8" s="68" customFormat="1" ht="25.5">
      <c r="A128" s="128" t="s">
        <v>144</v>
      </c>
      <c r="B128" s="63" t="s">
        <v>89</v>
      </c>
      <c r="C128" s="63">
        <v>12</v>
      </c>
      <c r="D128" s="63">
        <v>7952400</v>
      </c>
      <c r="E128" s="63">
        <v>240</v>
      </c>
      <c r="F128" s="85">
        <f t="shared" si="12"/>
        <v>356.6</v>
      </c>
      <c r="G128" s="85">
        <f t="shared" si="12"/>
        <v>356.6</v>
      </c>
      <c r="H128" s="85">
        <f t="shared" si="2"/>
        <v>100</v>
      </c>
    </row>
    <row r="129" spans="1:8" s="68" customFormat="1" ht="25.5">
      <c r="A129" s="128" t="s">
        <v>145</v>
      </c>
      <c r="B129" s="63" t="s">
        <v>89</v>
      </c>
      <c r="C129" s="63">
        <v>12</v>
      </c>
      <c r="D129" s="63">
        <v>7952400</v>
      </c>
      <c r="E129" s="63">
        <v>244</v>
      </c>
      <c r="F129" s="123">
        <v>356.6</v>
      </c>
      <c r="G129" s="85">
        <v>356.6</v>
      </c>
      <c r="H129" s="85">
        <f t="shared" si="2"/>
        <v>100</v>
      </c>
    </row>
    <row r="130" spans="1:8" s="68" customFormat="1" ht="12.75">
      <c r="A130" s="128" t="s">
        <v>122</v>
      </c>
      <c r="B130" s="63" t="s">
        <v>89</v>
      </c>
      <c r="C130" s="63">
        <v>12</v>
      </c>
      <c r="D130" s="63" t="s">
        <v>121</v>
      </c>
      <c r="E130" s="63" t="s">
        <v>103</v>
      </c>
      <c r="F130" s="85">
        <f aca="true" t="shared" si="13" ref="F130:G133">F131</f>
        <v>238.91</v>
      </c>
      <c r="G130" s="21">
        <f t="shared" si="13"/>
        <v>238.91</v>
      </c>
      <c r="H130" s="21">
        <f t="shared" si="2"/>
        <v>100</v>
      </c>
    </row>
    <row r="131" spans="1:8" s="68" customFormat="1" ht="15" customHeight="1">
      <c r="A131" s="128" t="s">
        <v>178</v>
      </c>
      <c r="B131" s="63" t="s">
        <v>89</v>
      </c>
      <c r="C131" s="63">
        <v>12</v>
      </c>
      <c r="D131" s="63">
        <v>5226300</v>
      </c>
      <c r="E131" s="63" t="s">
        <v>103</v>
      </c>
      <c r="F131" s="85">
        <f t="shared" si="13"/>
        <v>238.91</v>
      </c>
      <c r="G131" s="21">
        <f t="shared" si="13"/>
        <v>238.91</v>
      </c>
      <c r="H131" s="21">
        <f t="shared" si="2"/>
        <v>100</v>
      </c>
    </row>
    <row r="132" spans="1:8" s="71" customFormat="1" ht="25.5">
      <c r="A132" s="128" t="s">
        <v>143</v>
      </c>
      <c r="B132" s="63" t="s">
        <v>89</v>
      </c>
      <c r="C132" s="63">
        <v>12</v>
      </c>
      <c r="D132" s="63">
        <v>5226300</v>
      </c>
      <c r="E132" s="63">
        <v>200</v>
      </c>
      <c r="F132" s="85">
        <f t="shared" si="13"/>
        <v>238.91</v>
      </c>
      <c r="G132" s="85">
        <f t="shared" si="13"/>
        <v>238.91</v>
      </c>
      <c r="H132" s="85">
        <f t="shared" si="2"/>
        <v>100</v>
      </c>
    </row>
    <row r="133" spans="1:8" ht="25.5">
      <c r="A133" s="128" t="s">
        <v>144</v>
      </c>
      <c r="B133" s="63" t="s">
        <v>89</v>
      </c>
      <c r="C133" s="63">
        <v>12</v>
      </c>
      <c r="D133" s="63">
        <v>5226300</v>
      </c>
      <c r="E133" s="63">
        <v>240</v>
      </c>
      <c r="F133" s="85">
        <f t="shared" si="13"/>
        <v>238.91</v>
      </c>
      <c r="G133" s="85">
        <f t="shared" si="13"/>
        <v>238.91</v>
      </c>
      <c r="H133" s="85">
        <f t="shared" si="2"/>
        <v>100</v>
      </c>
    </row>
    <row r="134" spans="1:8" ht="25.5">
      <c r="A134" s="128" t="s">
        <v>145</v>
      </c>
      <c r="B134" s="63" t="s">
        <v>89</v>
      </c>
      <c r="C134" s="63">
        <v>12</v>
      </c>
      <c r="D134" s="63">
        <v>5226300</v>
      </c>
      <c r="E134" s="63" t="s">
        <v>179</v>
      </c>
      <c r="F134" s="123">
        <v>238.91</v>
      </c>
      <c r="G134" s="85">
        <v>238.91</v>
      </c>
      <c r="H134" s="85">
        <f t="shared" si="2"/>
        <v>100</v>
      </c>
    </row>
    <row r="135" spans="1:8" ht="15" customHeight="1" hidden="1">
      <c r="A135" s="22"/>
      <c r="B135" s="63"/>
      <c r="C135" s="63"/>
      <c r="D135" s="63"/>
      <c r="E135" s="63"/>
      <c r="F135" s="85"/>
      <c r="G135" s="85"/>
      <c r="H135" s="85" t="e">
        <f t="shared" si="2"/>
        <v>#DIV/0!</v>
      </c>
    </row>
    <row r="136" spans="1:8" ht="15" customHeight="1" hidden="1">
      <c r="A136" s="22"/>
      <c r="B136" s="63"/>
      <c r="C136" s="63"/>
      <c r="D136" s="63"/>
      <c r="E136" s="63"/>
      <c r="F136" s="85"/>
      <c r="G136" s="85"/>
      <c r="H136" s="85" t="e">
        <f t="shared" si="2"/>
        <v>#DIV/0!</v>
      </c>
    </row>
    <row r="137" spans="1:8" ht="15" customHeight="1" hidden="1">
      <c r="A137" s="22"/>
      <c r="B137" s="63"/>
      <c r="C137" s="63"/>
      <c r="D137" s="63"/>
      <c r="E137" s="63"/>
      <c r="F137" s="85"/>
      <c r="G137" s="85"/>
      <c r="H137" s="85" t="e">
        <f t="shared" si="2"/>
        <v>#DIV/0!</v>
      </c>
    </row>
    <row r="138" spans="1:8" ht="15" customHeight="1" hidden="1">
      <c r="A138" s="22"/>
      <c r="B138" s="63"/>
      <c r="C138" s="63"/>
      <c r="D138" s="63"/>
      <c r="E138" s="63"/>
      <c r="F138" s="85"/>
      <c r="G138" s="85"/>
      <c r="H138" s="85" t="e">
        <f t="shared" si="2"/>
        <v>#DIV/0!</v>
      </c>
    </row>
    <row r="139" spans="1:8" ht="15" customHeight="1" hidden="1">
      <c r="A139" s="23" t="s">
        <v>54</v>
      </c>
      <c r="B139" s="64"/>
      <c r="C139" s="64"/>
      <c r="D139" s="64"/>
      <c r="E139" s="64"/>
      <c r="F139" s="85">
        <v>192.458</v>
      </c>
      <c r="G139" s="85">
        <v>192.458</v>
      </c>
      <c r="H139" s="85">
        <f t="shared" si="2"/>
        <v>100</v>
      </c>
    </row>
    <row r="140" spans="1:8" ht="15" customHeight="1" hidden="1">
      <c r="A140" s="24" t="s">
        <v>51</v>
      </c>
      <c r="B140" s="64"/>
      <c r="C140" s="64"/>
      <c r="D140" s="64"/>
      <c r="E140" s="64"/>
      <c r="F140" s="85">
        <v>307.914</v>
      </c>
      <c r="G140" s="85">
        <v>307.914</v>
      </c>
      <c r="H140" s="85">
        <f t="shared" si="2"/>
        <v>100</v>
      </c>
    </row>
    <row r="141" spans="1:8" ht="38.25">
      <c r="A141" s="128" t="s">
        <v>239</v>
      </c>
      <c r="B141" s="63" t="s">
        <v>89</v>
      </c>
      <c r="C141" s="63">
        <v>12</v>
      </c>
      <c r="D141" s="63" t="s">
        <v>240</v>
      </c>
      <c r="E141" s="63" t="s">
        <v>103</v>
      </c>
      <c r="F141" s="85">
        <f aca="true" t="shared" si="14" ref="F141:G143">F142</f>
        <v>800</v>
      </c>
      <c r="G141" s="85">
        <f t="shared" si="14"/>
        <v>800</v>
      </c>
      <c r="H141" s="85">
        <f t="shared" si="2"/>
        <v>100</v>
      </c>
    </row>
    <row r="142" spans="1:8" ht="25.5">
      <c r="A142" s="128" t="s">
        <v>143</v>
      </c>
      <c r="B142" s="63" t="s">
        <v>89</v>
      </c>
      <c r="C142" s="63">
        <v>12</v>
      </c>
      <c r="D142" s="63" t="s">
        <v>240</v>
      </c>
      <c r="E142" s="63">
        <v>200</v>
      </c>
      <c r="F142" s="85">
        <f t="shared" si="14"/>
        <v>800</v>
      </c>
      <c r="G142" s="85">
        <f t="shared" si="14"/>
        <v>800</v>
      </c>
      <c r="H142" s="85">
        <f t="shared" si="2"/>
        <v>100</v>
      </c>
    </row>
    <row r="143" spans="1:8" ht="25.5">
      <c r="A143" s="128" t="s">
        <v>144</v>
      </c>
      <c r="B143" s="63" t="s">
        <v>89</v>
      </c>
      <c r="C143" s="63">
        <v>12</v>
      </c>
      <c r="D143" s="63" t="s">
        <v>240</v>
      </c>
      <c r="E143" s="63">
        <v>240</v>
      </c>
      <c r="F143" s="85">
        <f t="shared" si="14"/>
        <v>800</v>
      </c>
      <c r="G143" s="85">
        <f t="shared" si="14"/>
        <v>800</v>
      </c>
      <c r="H143" s="85">
        <f t="shared" si="2"/>
        <v>100</v>
      </c>
    </row>
    <row r="144" spans="1:8" ht="25.5">
      <c r="A144" s="128" t="s">
        <v>145</v>
      </c>
      <c r="B144" s="63" t="s">
        <v>89</v>
      </c>
      <c r="C144" s="63">
        <v>12</v>
      </c>
      <c r="D144" s="63" t="s">
        <v>240</v>
      </c>
      <c r="E144" s="63">
        <v>244</v>
      </c>
      <c r="F144" s="85">
        <v>800</v>
      </c>
      <c r="G144" s="85">
        <v>800</v>
      </c>
      <c r="H144" s="85">
        <f t="shared" si="2"/>
        <v>100</v>
      </c>
    </row>
    <row r="145" spans="1:8" s="68" customFormat="1" ht="15" customHeight="1">
      <c r="A145" s="73" t="s">
        <v>73</v>
      </c>
      <c r="B145" s="74" t="s">
        <v>90</v>
      </c>
      <c r="C145" s="74" t="s">
        <v>101</v>
      </c>
      <c r="D145" s="74" t="s">
        <v>102</v>
      </c>
      <c r="E145" s="74" t="s">
        <v>103</v>
      </c>
      <c r="F145" s="91">
        <f>F146+F165+F189</f>
        <v>30753.07</v>
      </c>
      <c r="G145" s="91">
        <f>G146+G165+G189</f>
        <v>30572.17</v>
      </c>
      <c r="H145" s="67">
        <f t="shared" si="2"/>
        <v>99.41176604482088</v>
      </c>
    </row>
    <row r="146" spans="1:8" s="71" customFormat="1" ht="15" customHeight="1">
      <c r="A146" s="131" t="s">
        <v>57</v>
      </c>
      <c r="B146" s="75" t="s">
        <v>90</v>
      </c>
      <c r="C146" s="75" t="s">
        <v>86</v>
      </c>
      <c r="D146" s="75" t="s">
        <v>102</v>
      </c>
      <c r="E146" s="75" t="s">
        <v>103</v>
      </c>
      <c r="F146" s="86">
        <f>F147+F152+F160+F156</f>
        <v>3093.6399999999994</v>
      </c>
      <c r="G146" s="86">
        <f>G147+G152+G160+G156</f>
        <v>3093.6399999999994</v>
      </c>
      <c r="H146" s="20">
        <f t="shared" si="2"/>
        <v>100</v>
      </c>
    </row>
    <row r="147" spans="1:8" s="78" customFormat="1" ht="12.75">
      <c r="A147" s="128" t="s">
        <v>180</v>
      </c>
      <c r="B147" s="63" t="s">
        <v>90</v>
      </c>
      <c r="C147" s="63" t="s">
        <v>86</v>
      </c>
      <c r="D147" s="63">
        <v>3500000</v>
      </c>
      <c r="E147" s="63" t="s">
        <v>103</v>
      </c>
      <c r="F147" s="119">
        <f aca="true" t="shared" si="15" ref="F147:G149">F148</f>
        <v>1842.62</v>
      </c>
      <c r="G147" s="119">
        <f t="shared" si="15"/>
        <v>1842.62</v>
      </c>
      <c r="H147" s="21">
        <f t="shared" si="2"/>
        <v>100</v>
      </c>
    </row>
    <row r="148" spans="1:8" ht="63.75">
      <c r="A148" s="128" t="s">
        <v>181</v>
      </c>
      <c r="B148" s="63" t="s">
        <v>90</v>
      </c>
      <c r="C148" s="63" t="s">
        <v>86</v>
      </c>
      <c r="D148" s="63">
        <v>3500100</v>
      </c>
      <c r="E148" s="63" t="s">
        <v>103</v>
      </c>
      <c r="F148" s="85">
        <f t="shared" si="15"/>
        <v>1842.62</v>
      </c>
      <c r="G148" s="85">
        <f t="shared" si="15"/>
        <v>1842.62</v>
      </c>
      <c r="H148" s="85">
        <f t="shared" si="2"/>
        <v>100</v>
      </c>
    </row>
    <row r="149" spans="1:8" ht="12.75">
      <c r="A149" s="128" t="s">
        <v>146</v>
      </c>
      <c r="B149" s="63" t="s">
        <v>90</v>
      </c>
      <c r="C149" s="63" t="s">
        <v>86</v>
      </c>
      <c r="D149" s="63">
        <v>3500100</v>
      </c>
      <c r="E149" s="63">
        <v>800</v>
      </c>
      <c r="F149" s="85">
        <f t="shared" si="15"/>
        <v>1842.62</v>
      </c>
      <c r="G149" s="85">
        <f t="shared" si="15"/>
        <v>1842.62</v>
      </c>
      <c r="H149" s="85">
        <f t="shared" si="2"/>
        <v>100</v>
      </c>
    </row>
    <row r="150" spans="1:8" ht="51">
      <c r="A150" s="128" t="s">
        <v>172</v>
      </c>
      <c r="B150" s="63" t="s">
        <v>90</v>
      </c>
      <c r="C150" s="63" t="s">
        <v>86</v>
      </c>
      <c r="D150" s="63">
        <v>3500100</v>
      </c>
      <c r="E150" s="63">
        <v>810</v>
      </c>
      <c r="F150" s="119">
        <v>1842.62</v>
      </c>
      <c r="G150" s="85">
        <v>1842.62</v>
      </c>
      <c r="H150" s="85">
        <f t="shared" si="2"/>
        <v>100</v>
      </c>
    </row>
    <row r="151" spans="1:8" ht="15" customHeight="1" hidden="1">
      <c r="A151" s="23" t="s">
        <v>58</v>
      </c>
      <c r="B151" s="63" t="s">
        <v>90</v>
      </c>
      <c r="C151" s="63" t="s">
        <v>86</v>
      </c>
      <c r="D151" s="64"/>
      <c r="E151" s="64"/>
      <c r="F151" s="85">
        <v>1605.652</v>
      </c>
      <c r="G151" s="21">
        <v>1605.652</v>
      </c>
      <c r="H151" s="85">
        <f t="shared" si="2"/>
        <v>100</v>
      </c>
    </row>
    <row r="152" spans="1:8" ht="25.5">
      <c r="A152" s="128" t="s">
        <v>201</v>
      </c>
      <c r="B152" s="63" t="s">
        <v>90</v>
      </c>
      <c r="C152" s="63" t="s">
        <v>86</v>
      </c>
      <c r="D152" s="63">
        <v>7952800</v>
      </c>
      <c r="E152" s="63" t="s">
        <v>103</v>
      </c>
      <c r="F152" s="119">
        <f aca="true" t="shared" si="16" ref="F152:G158">F153</f>
        <v>112.6</v>
      </c>
      <c r="G152" s="119">
        <f t="shared" si="16"/>
        <v>112.6</v>
      </c>
      <c r="H152" s="85">
        <f t="shared" si="2"/>
        <v>100</v>
      </c>
    </row>
    <row r="153" spans="1:8" ht="25.5">
      <c r="A153" s="128" t="s">
        <v>143</v>
      </c>
      <c r="B153" s="63" t="s">
        <v>90</v>
      </c>
      <c r="C153" s="63" t="s">
        <v>86</v>
      </c>
      <c r="D153" s="63">
        <v>7952800</v>
      </c>
      <c r="E153" s="63">
        <v>200</v>
      </c>
      <c r="F153" s="119">
        <f t="shared" si="16"/>
        <v>112.6</v>
      </c>
      <c r="G153" s="119">
        <f t="shared" si="16"/>
        <v>112.6</v>
      </c>
      <c r="H153" s="85">
        <f t="shared" si="2"/>
        <v>100</v>
      </c>
    </row>
    <row r="154" spans="1:8" ht="25.5">
      <c r="A154" s="128" t="s">
        <v>144</v>
      </c>
      <c r="B154" s="63" t="s">
        <v>90</v>
      </c>
      <c r="C154" s="63" t="s">
        <v>86</v>
      </c>
      <c r="D154" s="63">
        <v>7952800</v>
      </c>
      <c r="E154" s="63">
        <v>240</v>
      </c>
      <c r="F154" s="119">
        <f t="shared" si="16"/>
        <v>112.6</v>
      </c>
      <c r="G154" s="119">
        <f t="shared" si="16"/>
        <v>112.6</v>
      </c>
      <c r="H154" s="85">
        <f t="shared" si="2"/>
        <v>100</v>
      </c>
    </row>
    <row r="155" spans="1:8" ht="38.25">
      <c r="A155" s="128" t="s">
        <v>188</v>
      </c>
      <c r="B155" s="63" t="s">
        <v>90</v>
      </c>
      <c r="C155" s="63" t="s">
        <v>86</v>
      </c>
      <c r="D155" s="63">
        <v>7952800</v>
      </c>
      <c r="E155" s="63">
        <v>243</v>
      </c>
      <c r="F155" s="119">
        <v>112.6</v>
      </c>
      <c r="G155" s="85">
        <v>112.6</v>
      </c>
      <c r="H155" s="85">
        <f t="shared" si="2"/>
        <v>100</v>
      </c>
    </row>
    <row r="156" spans="1:8" ht="63.75">
      <c r="A156" s="128" t="s">
        <v>262</v>
      </c>
      <c r="B156" s="63" t="s">
        <v>90</v>
      </c>
      <c r="C156" s="63" t="s">
        <v>86</v>
      </c>
      <c r="D156" s="63">
        <v>7952800</v>
      </c>
      <c r="E156" s="63" t="s">
        <v>103</v>
      </c>
      <c r="F156" s="119">
        <f t="shared" si="16"/>
        <v>10.95</v>
      </c>
      <c r="G156" s="119">
        <f t="shared" si="16"/>
        <v>10.95</v>
      </c>
      <c r="H156" s="85">
        <f t="shared" si="2"/>
        <v>100</v>
      </c>
    </row>
    <row r="157" spans="1:8" ht="25.5">
      <c r="A157" s="128" t="s">
        <v>143</v>
      </c>
      <c r="B157" s="63" t="s">
        <v>90</v>
      </c>
      <c r="C157" s="63" t="s">
        <v>86</v>
      </c>
      <c r="D157" s="63">
        <v>7952800</v>
      </c>
      <c r="E157" s="63">
        <v>200</v>
      </c>
      <c r="F157" s="119">
        <f t="shared" si="16"/>
        <v>10.95</v>
      </c>
      <c r="G157" s="119">
        <f t="shared" si="16"/>
        <v>10.95</v>
      </c>
      <c r="H157" s="85">
        <f t="shared" si="2"/>
        <v>100</v>
      </c>
    </row>
    <row r="158" spans="1:8" ht="25.5">
      <c r="A158" s="128" t="s">
        <v>144</v>
      </c>
      <c r="B158" s="63" t="s">
        <v>90</v>
      </c>
      <c r="C158" s="63" t="s">
        <v>86</v>
      </c>
      <c r="D158" s="63">
        <v>7952800</v>
      </c>
      <c r="E158" s="63">
        <v>240</v>
      </c>
      <c r="F158" s="119">
        <f t="shared" si="16"/>
        <v>10.95</v>
      </c>
      <c r="G158" s="119">
        <f t="shared" si="16"/>
        <v>10.95</v>
      </c>
      <c r="H158" s="85">
        <f t="shared" si="2"/>
        <v>100</v>
      </c>
    </row>
    <row r="159" spans="1:8" ht="38.25">
      <c r="A159" s="128" t="s">
        <v>188</v>
      </c>
      <c r="B159" s="63" t="s">
        <v>90</v>
      </c>
      <c r="C159" s="63" t="s">
        <v>86</v>
      </c>
      <c r="D159" s="63">
        <v>7952800</v>
      </c>
      <c r="E159" s="63">
        <v>243</v>
      </c>
      <c r="F159" s="119">
        <v>10.95</v>
      </c>
      <c r="G159" s="85">
        <v>10.95</v>
      </c>
      <c r="H159" s="85">
        <f t="shared" si="2"/>
        <v>100</v>
      </c>
    </row>
    <row r="160" spans="1:8" ht="12.75">
      <c r="A160" s="128" t="s">
        <v>122</v>
      </c>
      <c r="B160" s="63" t="s">
        <v>90</v>
      </c>
      <c r="C160" s="63" t="s">
        <v>86</v>
      </c>
      <c r="D160" s="63">
        <v>5220000</v>
      </c>
      <c r="E160" s="63" t="s">
        <v>103</v>
      </c>
      <c r="F160" s="119">
        <f aca="true" t="shared" si="17" ref="F160:G163">F161</f>
        <v>1127.47</v>
      </c>
      <c r="G160" s="119">
        <f t="shared" si="17"/>
        <v>1127.47</v>
      </c>
      <c r="H160" s="85">
        <f t="shared" si="2"/>
        <v>100</v>
      </c>
    </row>
    <row r="161" spans="1:8" ht="38.25">
      <c r="A161" s="128" t="s">
        <v>241</v>
      </c>
      <c r="B161" s="63" t="s">
        <v>90</v>
      </c>
      <c r="C161" s="63" t="s">
        <v>86</v>
      </c>
      <c r="D161" s="63">
        <v>5227000</v>
      </c>
      <c r="E161" s="63" t="s">
        <v>103</v>
      </c>
      <c r="F161" s="119">
        <f t="shared" si="17"/>
        <v>1127.47</v>
      </c>
      <c r="G161" s="119">
        <f t="shared" si="17"/>
        <v>1127.47</v>
      </c>
      <c r="H161" s="85">
        <f t="shared" si="2"/>
        <v>100</v>
      </c>
    </row>
    <row r="162" spans="1:8" ht="25.5">
      <c r="A162" s="128" t="s">
        <v>143</v>
      </c>
      <c r="B162" s="63" t="s">
        <v>90</v>
      </c>
      <c r="C162" s="63" t="s">
        <v>86</v>
      </c>
      <c r="D162" s="63">
        <v>5227000</v>
      </c>
      <c r="E162" s="63">
        <v>200</v>
      </c>
      <c r="F162" s="119">
        <f t="shared" si="17"/>
        <v>1127.47</v>
      </c>
      <c r="G162" s="119">
        <f t="shared" si="17"/>
        <v>1127.47</v>
      </c>
      <c r="H162" s="85">
        <f t="shared" si="2"/>
        <v>100</v>
      </c>
    </row>
    <row r="163" spans="1:8" ht="25.5">
      <c r="A163" s="128" t="s">
        <v>144</v>
      </c>
      <c r="B163" s="63" t="s">
        <v>90</v>
      </c>
      <c r="C163" s="63" t="s">
        <v>86</v>
      </c>
      <c r="D163" s="63">
        <v>5227000</v>
      </c>
      <c r="E163" s="63">
        <v>240</v>
      </c>
      <c r="F163" s="119">
        <f t="shared" si="17"/>
        <v>1127.47</v>
      </c>
      <c r="G163" s="119">
        <f t="shared" si="17"/>
        <v>1127.47</v>
      </c>
      <c r="H163" s="85">
        <f t="shared" si="2"/>
        <v>100</v>
      </c>
    </row>
    <row r="164" spans="1:8" ht="38.25">
      <c r="A164" s="128" t="s">
        <v>188</v>
      </c>
      <c r="B164" s="63" t="s">
        <v>90</v>
      </c>
      <c r="C164" s="63" t="s">
        <v>86</v>
      </c>
      <c r="D164" s="63">
        <v>5227000</v>
      </c>
      <c r="E164" s="63">
        <v>243</v>
      </c>
      <c r="F164" s="119">
        <v>1127.47</v>
      </c>
      <c r="G164" s="85">
        <v>1127.47</v>
      </c>
      <c r="H164" s="85">
        <f t="shared" si="2"/>
        <v>100</v>
      </c>
    </row>
    <row r="165" spans="1:8" s="71" customFormat="1" ht="15" customHeight="1">
      <c r="A165" s="76" t="s">
        <v>59</v>
      </c>
      <c r="B165" s="75" t="s">
        <v>90</v>
      </c>
      <c r="C165" s="75" t="s">
        <v>87</v>
      </c>
      <c r="D165" s="75" t="s">
        <v>102</v>
      </c>
      <c r="E165" s="75" t="s">
        <v>103</v>
      </c>
      <c r="F165" s="86">
        <f>F166+F177+F184+F181</f>
        <v>23159.47</v>
      </c>
      <c r="G165" s="86">
        <f>G166+G177+G184+G181</f>
        <v>22983.81</v>
      </c>
      <c r="H165" s="20">
        <f t="shared" si="2"/>
        <v>99.24151977571162</v>
      </c>
    </row>
    <row r="166" spans="1:8" ht="12.75">
      <c r="A166" s="128" t="s">
        <v>182</v>
      </c>
      <c r="B166" s="63" t="s">
        <v>90</v>
      </c>
      <c r="C166" s="63" t="s">
        <v>87</v>
      </c>
      <c r="D166" s="63">
        <v>3510000</v>
      </c>
      <c r="E166" s="63" t="s">
        <v>103</v>
      </c>
      <c r="F166" s="119">
        <f>F167+F170+F173</f>
        <v>6482.29</v>
      </c>
      <c r="G166" s="119">
        <f>G167+G170+G173</f>
        <v>6306.62</v>
      </c>
      <c r="H166" s="21">
        <f t="shared" si="2"/>
        <v>97.29000091017218</v>
      </c>
    </row>
    <row r="167" spans="1:8" ht="63.75">
      <c r="A167" s="128" t="s">
        <v>183</v>
      </c>
      <c r="B167" s="63" t="s">
        <v>90</v>
      </c>
      <c r="C167" s="63" t="s">
        <v>87</v>
      </c>
      <c r="D167" s="63">
        <v>3510200</v>
      </c>
      <c r="E167" s="63" t="s">
        <v>103</v>
      </c>
      <c r="F167" s="119">
        <f>F168</f>
        <v>4511.45</v>
      </c>
      <c r="G167" s="119">
        <f>G168</f>
        <v>4511.45</v>
      </c>
      <c r="H167" s="85">
        <f t="shared" si="2"/>
        <v>100</v>
      </c>
    </row>
    <row r="168" spans="1:8" ht="12.75">
      <c r="A168" s="128" t="s">
        <v>146</v>
      </c>
      <c r="B168" s="63" t="s">
        <v>90</v>
      </c>
      <c r="C168" s="63" t="s">
        <v>87</v>
      </c>
      <c r="D168" s="63">
        <v>3510200</v>
      </c>
      <c r="E168" s="63">
        <v>800</v>
      </c>
      <c r="F168" s="119">
        <f>F169</f>
        <v>4511.45</v>
      </c>
      <c r="G168" s="119">
        <f>G169</f>
        <v>4511.45</v>
      </c>
      <c r="H168" s="21">
        <f t="shared" si="2"/>
        <v>100</v>
      </c>
    </row>
    <row r="169" spans="1:8" ht="51">
      <c r="A169" s="128" t="s">
        <v>172</v>
      </c>
      <c r="B169" s="63" t="s">
        <v>90</v>
      </c>
      <c r="C169" s="63" t="s">
        <v>87</v>
      </c>
      <c r="D169" s="63">
        <v>3510200</v>
      </c>
      <c r="E169" s="63">
        <v>810</v>
      </c>
      <c r="F169" s="119">
        <v>4511.45</v>
      </c>
      <c r="G169" s="85">
        <v>4511.45</v>
      </c>
      <c r="H169" s="85">
        <f t="shared" si="2"/>
        <v>100</v>
      </c>
    </row>
    <row r="170" spans="1:8" ht="38.25">
      <c r="A170" s="128" t="s">
        <v>184</v>
      </c>
      <c r="B170" s="63" t="s">
        <v>90</v>
      </c>
      <c r="C170" s="63" t="s">
        <v>87</v>
      </c>
      <c r="D170" s="63">
        <v>3510300</v>
      </c>
      <c r="E170" s="63" t="s">
        <v>103</v>
      </c>
      <c r="F170" s="119">
        <f>F171</f>
        <v>770.84</v>
      </c>
      <c r="G170" s="119">
        <f>G171</f>
        <v>770.84</v>
      </c>
      <c r="H170" s="85">
        <f t="shared" si="2"/>
        <v>100</v>
      </c>
    </row>
    <row r="171" spans="1:8" ht="12.75">
      <c r="A171" s="128" t="s">
        <v>146</v>
      </c>
      <c r="B171" s="63" t="s">
        <v>90</v>
      </c>
      <c r="C171" s="63" t="s">
        <v>87</v>
      </c>
      <c r="D171" s="63">
        <v>3510300</v>
      </c>
      <c r="E171" s="63">
        <v>800</v>
      </c>
      <c r="F171" s="119">
        <f>F172</f>
        <v>770.84</v>
      </c>
      <c r="G171" s="119">
        <f>G172</f>
        <v>770.84</v>
      </c>
      <c r="H171" s="21">
        <f t="shared" si="2"/>
        <v>100</v>
      </c>
    </row>
    <row r="172" spans="1:8" ht="51">
      <c r="A172" s="128" t="s">
        <v>172</v>
      </c>
      <c r="B172" s="63" t="s">
        <v>90</v>
      </c>
      <c r="C172" s="63" t="s">
        <v>87</v>
      </c>
      <c r="D172" s="63">
        <v>3510300</v>
      </c>
      <c r="E172" s="63">
        <v>810</v>
      </c>
      <c r="F172" s="119">
        <v>770.84</v>
      </c>
      <c r="G172" s="85">
        <v>770.84</v>
      </c>
      <c r="H172" s="85">
        <f t="shared" si="2"/>
        <v>100</v>
      </c>
    </row>
    <row r="173" spans="1:8" ht="25.5">
      <c r="A173" s="128" t="s">
        <v>250</v>
      </c>
      <c r="B173" s="63" t="s">
        <v>90</v>
      </c>
      <c r="C173" s="63" t="s">
        <v>87</v>
      </c>
      <c r="D173" s="149">
        <v>3510500</v>
      </c>
      <c r="E173" s="149" t="s">
        <v>103</v>
      </c>
      <c r="F173" s="119">
        <f aca="true" t="shared" si="18" ref="F173:G175">F174</f>
        <v>1200</v>
      </c>
      <c r="G173" s="85">
        <f t="shared" si="18"/>
        <v>1024.33</v>
      </c>
      <c r="H173" s="85">
        <f t="shared" si="2"/>
        <v>85.36083333333333</v>
      </c>
    </row>
    <row r="174" spans="1:8" ht="25.5">
      <c r="A174" s="128" t="s">
        <v>143</v>
      </c>
      <c r="B174" s="63" t="s">
        <v>90</v>
      </c>
      <c r="C174" s="63" t="s">
        <v>87</v>
      </c>
      <c r="D174" s="124">
        <v>3510500</v>
      </c>
      <c r="E174" s="124">
        <v>200</v>
      </c>
      <c r="F174" s="148">
        <f t="shared" si="18"/>
        <v>1200</v>
      </c>
      <c r="G174" s="85">
        <f t="shared" si="18"/>
        <v>1024.33</v>
      </c>
      <c r="H174" s="85">
        <f t="shared" si="2"/>
        <v>85.36083333333333</v>
      </c>
    </row>
    <row r="175" spans="1:8" ht="25.5">
      <c r="A175" s="128" t="s">
        <v>144</v>
      </c>
      <c r="B175" s="63" t="s">
        <v>90</v>
      </c>
      <c r="C175" s="63" t="s">
        <v>87</v>
      </c>
      <c r="D175" s="124">
        <v>3510500</v>
      </c>
      <c r="E175" s="124">
        <v>240</v>
      </c>
      <c r="F175" s="148">
        <f t="shared" si="18"/>
        <v>1200</v>
      </c>
      <c r="G175" s="85">
        <f t="shared" si="18"/>
        <v>1024.33</v>
      </c>
      <c r="H175" s="85">
        <f t="shared" si="2"/>
        <v>85.36083333333333</v>
      </c>
    </row>
    <row r="176" spans="1:8" ht="38.25">
      <c r="A176" s="128" t="s">
        <v>188</v>
      </c>
      <c r="B176" s="63" t="s">
        <v>90</v>
      </c>
      <c r="C176" s="63" t="s">
        <v>87</v>
      </c>
      <c r="D176" s="124">
        <v>3510500</v>
      </c>
      <c r="E176" s="124">
        <v>243</v>
      </c>
      <c r="F176" s="148">
        <v>1200</v>
      </c>
      <c r="G176" s="85">
        <v>1024.33</v>
      </c>
      <c r="H176" s="85">
        <f t="shared" si="2"/>
        <v>85.36083333333333</v>
      </c>
    </row>
    <row r="177" spans="1:8" ht="12.75">
      <c r="A177" s="128" t="s">
        <v>122</v>
      </c>
      <c r="B177" s="63" t="s">
        <v>90</v>
      </c>
      <c r="C177" s="63" t="s">
        <v>87</v>
      </c>
      <c r="D177" s="150">
        <v>5220000</v>
      </c>
      <c r="E177" s="150" t="s">
        <v>103</v>
      </c>
      <c r="F177" s="119">
        <f aca="true" t="shared" si="19" ref="F177:G179">F178</f>
        <v>10277.14</v>
      </c>
      <c r="G177" s="119">
        <f t="shared" si="19"/>
        <v>10277.15</v>
      </c>
      <c r="H177" s="21">
        <f t="shared" si="2"/>
        <v>100.00009730333537</v>
      </c>
    </row>
    <row r="178" spans="1:8" ht="76.5">
      <c r="A178" s="128" t="s">
        <v>185</v>
      </c>
      <c r="B178" s="63" t="s">
        <v>90</v>
      </c>
      <c r="C178" s="63" t="s">
        <v>87</v>
      </c>
      <c r="D178" s="63">
        <v>5222100</v>
      </c>
      <c r="E178" s="63" t="s">
        <v>103</v>
      </c>
      <c r="F178" s="119">
        <f t="shared" si="19"/>
        <v>10277.14</v>
      </c>
      <c r="G178" s="119">
        <f t="shared" si="19"/>
        <v>10277.15</v>
      </c>
      <c r="H178" s="85">
        <f t="shared" si="2"/>
        <v>100.00009730333537</v>
      </c>
    </row>
    <row r="179" spans="1:8" ht="12.75">
      <c r="A179" s="128" t="s">
        <v>146</v>
      </c>
      <c r="B179" s="63" t="s">
        <v>90</v>
      </c>
      <c r="C179" s="63" t="s">
        <v>87</v>
      </c>
      <c r="D179" s="63">
        <v>5222100</v>
      </c>
      <c r="E179" s="63">
        <v>800</v>
      </c>
      <c r="F179" s="119">
        <f t="shared" si="19"/>
        <v>10277.14</v>
      </c>
      <c r="G179" s="119">
        <f t="shared" si="19"/>
        <v>10277.15</v>
      </c>
      <c r="H179" s="21">
        <f t="shared" si="2"/>
        <v>100.00009730333537</v>
      </c>
    </row>
    <row r="180" spans="1:8" ht="51">
      <c r="A180" s="128" t="s">
        <v>172</v>
      </c>
      <c r="B180" s="63" t="s">
        <v>90</v>
      </c>
      <c r="C180" s="63" t="s">
        <v>87</v>
      </c>
      <c r="D180" s="63">
        <v>5222100</v>
      </c>
      <c r="E180" s="63">
        <v>810</v>
      </c>
      <c r="F180" s="123">
        <v>10277.14</v>
      </c>
      <c r="G180" s="123">
        <v>10277.15</v>
      </c>
      <c r="H180" s="85">
        <f t="shared" si="2"/>
        <v>100.00009730333537</v>
      </c>
    </row>
    <row r="181" spans="1:8" ht="25.5">
      <c r="A181" s="128" t="s">
        <v>143</v>
      </c>
      <c r="B181" s="63" t="s">
        <v>90</v>
      </c>
      <c r="C181" s="63" t="s">
        <v>87</v>
      </c>
      <c r="D181" s="63">
        <v>5222100</v>
      </c>
      <c r="E181" s="63">
        <v>200</v>
      </c>
      <c r="F181" s="123">
        <f>F182</f>
        <v>5550.04</v>
      </c>
      <c r="G181" s="123">
        <f>G182</f>
        <v>5550.04</v>
      </c>
      <c r="H181" s="85">
        <f t="shared" si="2"/>
        <v>100</v>
      </c>
    </row>
    <row r="182" spans="1:8" ht="25.5">
      <c r="A182" s="128" t="s">
        <v>144</v>
      </c>
      <c r="B182" s="63" t="s">
        <v>90</v>
      </c>
      <c r="C182" s="63" t="s">
        <v>87</v>
      </c>
      <c r="D182" s="63">
        <v>5222100</v>
      </c>
      <c r="E182" s="63">
        <v>240</v>
      </c>
      <c r="F182" s="123">
        <f>F183</f>
        <v>5550.04</v>
      </c>
      <c r="G182" s="123">
        <f>G183</f>
        <v>5550.04</v>
      </c>
      <c r="H182" s="85">
        <f t="shared" si="2"/>
        <v>100</v>
      </c>
    </row>
    <row r="183" spans="1:8" ht="38.25">
      <c r="A183" s="128" t="s">
        <v>188</v>
      </c>
      <c r="B183" s="63" t="s">
        <v>90</v>
      </c>
      <c r="C183" s="63" t="s">
        <v>87</v>
      </c>
      <c r="D183" s="63">
        <v>5222100</v>
      </c>
      <c r="E183" s="63">
        <v>243</v>
      </c>
      <c r="F183" s="123">
        <v>5550.04</v>
      </c>
      <c r="G183" s="85">
        <v>5550.04</v>
      </c>
      <c r="H183" s="85">
        <f t="shared" si="2"/>
        <v>100</v>
      </c>
    </row>
    <row r="184" spans="1:8" ht="25.5">
      <c r="A184" s="128" t="s">
        <v>186</v>
      </c>
      <c r="B184" s="63" t="s">
        <v>90</v>
      </c>
      <c r="C184" s="63" t="s">
        <v>87</v>
      </c>
      <c r="D184" s="63">
        <v>7950000</v>
      </c>
      <c r="E184" s="63" t="s">
        <v>103</v>
      </c>
      <c r="F184" s="119">
        <f aca="true" t="shared" si="20" ref="F184:G187">F185</f>
        <v>850</v>
      </c>
      <c r="G184" s="119">
        <f t="shared" si="20"/>
        <v>850</v>
      </c>
      <c r="H184" s="21">
        <f t="shared" si="2"/>
        <v>100</v>
      </c>
    </row>
    <row r="185" spans="1:8" ht="76.5">
      <c r="A185" s="128" t="s">
        <v>187</v>
      </c>
      <c r="B185" s="63" t="s">
        <v>90</v>
      </c>
      <c r="C185" s="63" t="s">
        <v>87</v>
      </c>
      <c r="D185" s="63">
        <v>7953400</v>
      </c>
      <c r="E185" s="63" t="s">
        <v>103</v>
      </c>
      <c r="F185" s="119">
        <f t="shared" si="20"/>
        <v>850</v>
      </c>
      <c r="G185" s="119">
        <f t="shared" si="20"/>
        <v>850</v>
      </c>
      <c r="H185" s="85">
        <f t="shared" si="2"/>
        <v>100</v>
      </c>
    </row>
    <row r="186" spans="1:9" ht="25.5">
      <c r="A186" s="128" t="s">
        <v>143</v>
      </c>
      <c r="B186" s="63" t="s">
        <v>90</v>
      </c>
      <c r="C186" s="63" t="s">
        <v>87</v>
      </c>
      <c r="D186" s="63">
        <v>7953400</v>
      </c>
      <c r="E186" s="63">
        <v>200</v>
      </c>
      <c r="F186" s="119">
        <f t="shared" si="20"/>
        <v>850</v>
      </c>
      <c r="G186" s="119">
        <f t="shared" si="20"/>
        <v>850</v>
      </c>
      <c r="H186" s="85">
        <f t="shared" si="2"/>
        <v>100</v>
      </c>
      <c r="I186" s="19"/>
    </row>
    <row r="187" spans="1:8" ht="25.5">
      <c r="A187" s="128" t="s">
        <v>144</v>
      </c>
      <c r="B187" s="63" t="s">
        <v>90</v>
      </c>
      <c r="C187" s="63" t="s">
        <v>87</v>
      </c>
      <c r="D187" s="63">
        <v>7953400</v>
      </c>
      <c r="E187" s="63">
        <v>240</v>
      </c>
      <c r="F187" s="119">
        <f t="shared" si="20"/>
        <v>850</v>
      </c>
      <c r="G187" s="119">
        <f t="shared" si="20"/>
        <v>850</v>
      </c>
      <c r="H187" s="85">
        <f t="shared" si="2"/>
        <v>100</v>
      </c>
    </row>
    <row r="188" spans="1:8" ht="38.25">
      <c r="A188" s="128" t="s">
        <v>188</v>
      </c>
      <c r="B188" s="63" t="s">
        <v>90</v>
      </c>
      <c r="C188" s="63" t="s">
        <v>87</v>
      </c>
      <c r="D188" s="63">
        <v>7953400</v>
      </c>
      <c r="E188" s="63">
        <v>243</v>
      </c>
      <c r="F188" s="123">
        <v>850</v>
      </c>
      <c r="G188" s="119">
        <v>850</v>
      </c>
      <c r="H188" s="85">
        <f t="shared" si="2"/>
        <v>100</v>
      </c>
    </row>
    <row r="189" spans="1:8" s="71" customFormat="1" ht="15" customHeight="1">
      <c r="A189" s="77" t="s">
        <v>118</v>
      </c>
      <c r="B189" s="75" t="s">
        <v>90</v>
      </c>
      <c r="C189" s="75" t="s">
        <v>88</v>
      </c>
      <c r="D189" s="75" t="s">
        <v>102</v>
      </c>
      <c r="E189" s="75" t="s">
        <v>103</v>
      </c>
      <c r="F189" s="86">
        <f>F190+F200</f>
        <v>4499.96</v>
      </c>
      <c r="G189" s="86">
        <f>G190+G200</f>
        <v>4494.719999999999</v>
      </c>
      <c r="H189" s="20">
        <f t="shared" si="2"/>
        <v>99.88355452048461</v>
      </c>
    </row>
    <row r="190" spans="1:8" s="71" customFormat="1" ht="12.75">
      <c r="A190" s="128" t="s">
        <v>60</v>
      </c>
      <c r="B190" s="63" t="s">
        <v>90</v>
      </c>
      <c r="C190" s="63" t="s">
        <v>88</v>
      </c>
      <c r="D190" s="63">
        <v>6000000</v>
      </c>
      <c r="E190" s="63" t="s">
        <v>103</v>
      </c>
      <c r="F190" s="119">
        <f>F191+F194</f>
        <v>3851.0600000000004</v>
      </c>
      <c r="G190" s="119">
        <f>G191+G194+G197</f>
        <v>3850.8199999999997</v>
      </c>
      <c r="H190" s="85">
        <f t="shared" si="2"/>
        <v>99.99376794960347</v>
      </c>
    </row>
    <row r="191" spans="1:8" s="71" customFormat="1" ht="12.75">
      <c r="A191" s="128" t="s">
        <v>60</v>
      </c>
      <c r="B191" s="63" t="s">
        <v>90</v>
      </c>
      <c r="C191" s="63" t="s">
        <v>88</v>
      </c>
      <c r="D191" s="63">
        <v>6000100</v>
      </c>
      <c r="E191" s="63" t="s">
        <v>103</v>
      </c>
      <c r="F191" s="119">
        <f>F192</f>
        <v>1001.76</v>
      </c>
      <c r="G191" s="119">
        <f>G192</f>
        <v>1001.76</v>
      </c>
      <c r="H191" s="85">
        <f t="shared" si="2"/>
        <v>100</v>
      </c>
    </row>
    <row r="192" spans="1:8" s="71" customFormat="1" ht="12.75">
      <c r="A192" s="128" t="s">
        <v>146</v>
      </c>
      <c r="B192" s="63" t="s">
        <v>90</v>
      </c>
      <c r="C192" s="63" t="s">
        <v>88</v>
      </c>
      <c r="D192" s="63">
        <v>6000100</v>
      </c>
      <c r="E192" s="63">
        <v>800</v>
      </c>
      <c r="F192" s="119">
        <f>F193</f>
        <v>1001.76</v>
      </c>
      <c r="G192" s="119">
        <f>G193</f>
        <v>1001.76</v>
      </c>
      <c r="H192" s="85">
        <f t="shared" si="2"/>
        <v>100</v>
      </c>
    </row>
    <row r="193" spans="1:8" s="71" customFormat="1" ht="51">
      <c r="A193" s="128" t="s">
        <v>172</v>
      </c>
      <c r="B193" s="63" t="s">
        <v>90</v>
      </c>
      <c r="C193" s="63" t="s">
        <v>88</v>
      </c>
      <c r="D193" s="63">
        <v>6000100</v>
      </c>
      <c r="E193" s="63">
        <v>810</v>
      </c>
      <c r="F193" s="119">
        <v>1001.76</v>
      </c>
      <c r="G193" s="85">
        <v>1001.76</v>
      </c>
      <c r="H193" s="85">
        <f t="shared" si="2"/>
        <v>100</v>
      </c>
    </row>
    <row r="194" spans="1:8" s="71" customFormat="1" ht="30" customHeight="1">
      <c r="A194" s="128" t="s">
        <v>189</v>
      </c>
      <c r="B194" s="63" t="s">
        <v>90</v>
      </c>
      <c r="C194" s="63" t="s">
        <v>88</v>
      </c>
      <c r="D194" s="63">
        <v>6000500</v>
      </c>
      <c r="E194" s="63" t="s">
        <v>103</v>
      </c>
      <c r="F194" s="119">
        <f>F195+F197</f>
        <v>2849.3</v>
      </c>
      <c r="G194" s="119">
        <f>G195</f>
        <v>976.75</v>
      </c>
      <c r="H194" s="85">
        <f t="shared" si="2"/>
        <v>34.28034955954094</v>
      </c>
    </row>
    <row r="195" spans="1:8" s="71" customFormat="1" ht="12.75">
      <c r="A195" s="128" t="s">
        <v>146</v>
      </c>
      <c r="B195" s="63" t="s">
        <v>90</v>
      </c>
      <c r="C195" s="63" t="s">
        <v>88</v>
      </c>
      <c r="D195" s="63">
        <v>6000500</v>
      </c>
      <c r="E195" s="63">
        <v>800</v>
      </c>
      <c r="F195" s="119">
        <f>F196</f>
        <v>976.75</v>
      </c>
      <c r="G195" s="119">
        <f>G196</f>
        <v>976.75</v>
      </c>
      <c r="H195" s="85">
        <f t="shared" si="2"/>
        <v>100</v>
      </c>
    </row>
    <row r="196" spans="1:8" s="71" customFormat="1" ht="51">
      <c r="A196" s="128" t="s">
        <v>172</v>
      </c>
      <c r="B196" s="63" t="s">
        <v>90</v>
      </c>
      <c r="C196" s="63" t="s">
        <v>88</v>
      </c>
      <c r="D196" s="63">
        <v>6000500</v>
      </c>
      <c r="E196" s="63">
        <v>810</v>
      </c>
      <c r="F196" s="123">
        <v>976.75</v>
      </c>
      <c r="G196" s="85">
        <v>976.75</v>
      </c>
      <c r="H196" s="85">
        <f t="shared" si="2"/>
        <v>100</v>
      </c>
    </row>
    <row r="197" spans="1:8" s="71" customFormat="1" ht="25.5">
      <c r="A197" s="128" t="s">
        <v>143</v>
      </c>
      <c r="B197" s="63" t="s">
        <v>90</v>
      </c>
      <c r="C197" s="63" t="s">
        <v>88</v>
      </c>
      <c r="D197" s="63">
        <v>6000500</v>
      </c>
      <c r="E197" s="63">
        <v>200</v>
      </c>
      <c r="F197" s="123">
        <f>F198</f>
        <v>1872.55</v>
      </c>
      <c r="G197" s="85">
        <f>G198</f>
        <v>1872.31</v>
      </c>
      <c r="H197" s="85">
        <f t="shared" si="2"/>
        <v>99.98718325278364</v>
      </c>
    </row>
    <row r="198" spans="1:8" s="71" customFormat="1" ht="25.5">
      <c r="A198" s="128" t="s">
        <v>144</v>
      </c>
      <c r="B198" s="63" t="s">
        <v>90</v>
      </c>
      <c r="C198" s="63" t="s">
        <v>88</v>
      </c>
      <c r="D198" s="63">
        <v>6000500</v>
      </c>
      <c r="E198" s="63">
        <v>240</v>
      </c>
      <c r="F198" s="123">
        <f>F199</f>
        <v>1872.55</v>
      </c>
      <c r="G198" s="85">
        <f>G199</f>
        <v>1872.31</v>
      </c>
      <c r="H198" s="85">
        <f t="shared" si="2"/>
        <v>99.98718325278364</v>
      </c>
    </row>
    <row r="199" spans="1:8" s="71" customFormat="1" ht="25.5">
      <c r="A199" s="155" t="s">
        <v>145</v>
      </c>
      <c r="B199" s="149" t="s">
        <v>90</v>
      </c>
      <c r="C199" s="149" t="s">
        <v>88</v>
      </c>
      <c r="D199" s="149">
        <v>6000500</v>
      </c>
      <c r="E199" s="149">
        <v>244</v>
      </c>
      <c r="F199" s="123">
        <v>1872.55</v>
      </c>
      <c r="G199" s="123">
        <v>1872.31</v>
      </c>
      <c r="H199" s="85">
        <f t="shared" si="2"/>
        <v>99.98718325278364</v>
      </c>
    </row>
    <row r="200" spans="1:8" s="71" customFormat="1" ht="25.5">
      <c r="A200" s="99" t="s">
        <v>159</v>
      </c>
      <c r="B200" s="149" t="s">
        <v>90</v>
      </c>
      <c r="C200" s="149" t="s">
        <v>88</v>
      </c>
      <c r="D200" s="124">
        <v>7950000</v>
      </c>
      <c r="E200" s="63" t="s">
        <v>103</v>
      </c>
      <c r="F200" s="154">
        <f>F201+F205</f>
        <v>648.9</v>
      </c>
      <c r="G200" s="154">
        <f>G201+G205</f>
        <v>643.9</v>
      </c>
      <c r="H200" s="85">
        <f t="shared" si="2"/>
        <v>99.22946524888272</v>
      </c>
    </row>
    <row r="201" spans="1:8" s="71" customFormat="1" ht="38.25">
      <c r="A201" s="96" t="s">
        <v>263</v>
      </c>
      <c r="B201" s="149" t="s">
        <v>90</v>
      </c>
      <c r="C201" s="149" t="s">
        <v>88</v>
      </c>
      <c r="D201" s="124">
        <v>7950400</v>
      </c>
      <c r="E201" s="63" t="s">
        <v>103</v>
      </c>
      <c r="F201" s="154">
        <f aca="true" t="shared" si="21" ref="F201:G203">F202</f>
        <v>5</v>
      </c>
      <c r="G201" s="154">
        <f t="shared" si="21"/>
        <v>0</v>
      </c>
      <c r="H201" s="85">
        <f t="shared" si="2"/>
        <v>0</v>
      </c>
    </row>
    <row r="202" spans="1:8" s="71" customFormat="1" ht="25.5">
      <c r="A202" s="96" t="s">
        <v>143</v>
      </c>
      <c r="B202" s="149" t="s">
        <v>90</v>
      </c>
      <c r="C202" s="149" t="s">
        <v>88</v>
      </c>
      <c r="D202" s="124">
        <v>7950400</v>
      </c>
      <c r="E202" s="124">
        <v>200</v>
      </c>
      <c r="F202" s="154">
        <f t="shared" si="21"/>
        <v>5</v>
      </c>
      <c r="G202" s="154">
        <f t="shared" si="21"/>
        <v>0</v>
      </c>
      <c r="H202" s="85">
        <f t="shared" si="2"/>
        <v>0</v>
      </c>
    </row>
    <row r="203" spans="1:8" s="71" customFormat="1" ht="25.5">
      <c r="A203" s="96" t="s">
        <v>144</v>
      </c>
      <c r="B203" s="149" t="s">
        <v>90</v>
      </c>
      <c r="C203" s="149" t="s">
        <v>88</v>
      </c>
      <c r="D203" s="124">
        <v>7950400</v>
      </c>
      <c r="E203" s="124">
        <v>240</v>
      </c>
      <c r="F203" s="154">
        <f t="shared" si="21"/>
        <v>5</v>
      </c>
      <c r="G203" s="154">
        <f t="shared" si="21"/>
        <v>0</v>
      </c>
      <c r="H203" s="85">
        <f t="shared" si="2"/>
        <v>0</v>
      </c>
    </row>
    <row r="204" spans="1:8" s="71" customFormat="1" ht="25.5">
      <c r="A204" s="99" t="s">
        <v>145</v>
      </c>
      <c r="B204" s="63" t="s">
        <v>90</v>
      </c>
      <c r="C204" s="63" t="s">
        <v>88</v>
      </c>
      <c r="D204" s="124">
        <v>7950400</v>
      </c>
      <c r="E204" s="124">
        <v>244</v>
      </c>
      <c r="F204" s="154">
        <v>5</v>
      </c>
      <c r="G204" s="85">
        <v>0</v>
      </c>
      <c r="H204" s="85">
        <f t="shared" si="2"/>
        <v>0</v>
      </c>
    </row>
    <row r="205" spans="1:8" s="71" customFormat="1" ht="38.25">
      <c r="A205" s="128" t="s">
        <v>190</v>
      </c>
      <c r="B205" s="63" t="s">
        <v>90</v>
      </c>
      <c r="C205" s="63" t="s">
        <v>88</v>
      </c>
      <c r="D205" s="63">
        <v>7950600</v>
      </c>
      <c r="E205" s="63" t="s">
        <v>103</v>
      </c>
      <c r="F205" s="119">
        <f>F206+F209</f>
        <v>643.9</v>
      </c>
      <c r="G205" s="119">
        <f>G206+G209</f>
        <v>643.9</v>
      </c>
      <c r="H205" s="85">
        <f t="shared" si="2"/>
        <v>100</v>
      </c>
    </row>
    <row r="206" spans="1:8" s="71" customFormat="1" ht="51">
      <c r="A206" s="128" t="s">
        <v>155</v>
      </c>
      <c r="B206" s="63" t="s">
        <v>90</v>
      </c>
      <c r="C206" s="63" t="s">
        <v>88</v>
      </c>
      <c r="D206" s="63">
        <v>7950600</v>
      </c>
      <c r="E206" s="63">
        <v>100</v>
      </c>
      <c r="F206" s="119">
        <f>F207</f>
        <v>607.4</v>
      </c>
      <c r="G206" s="119">
        <f>G207</f>
        <v>607.4</v>
      </c>
      <c r="H206" s="85">
        <f t="shared" si="2"/>
        <v>100</v>
      </c>
    </row>
    <row r="207" spans="1:8" ht="25.5">
      <c r="A207" s="128" t="s">
        <v>156</v>
      </c>
      <c r="B207" s="63" t="s">
        <v>90</v>
      </c>
      <c r="C207" s="63" t="s">
        <v>88</v>
      </c>
      <c r="D207" s="63">
        <v>7950600</v>
      </c>
      <c r="E207" s="63">
        <v>110</v>
      </c>
      <c r="F207" s="119">
        <f>F208</f>
        <v>607.4</v>
      </c>
      <c r="G207" s="119">
        <f>G208</f>
        <v>607.4</v>
      </c>
      <c r="H207" s="85">
        <f t="shared" si="2"/>
        <v>100</v>
      </c>
    </row>
    <row r="208" spans="1:8" ht="12.75">
      <c r="A208" s="128" t="s">
        <v>141</v>
      </c>
      <c r="B208" s="63" t="s">
        <v>90</v>
      </c>
      <c r="C208" s="63" t="s">
        <v>88</v>
      </c>
      <c r="D208" s="63">
        <v>7950600</v>
      </c>
      <c r="E208" s="63">
        <v>111</v>
      </c>
      <c r="F208" s="119">
        <v>607.4</v>
      </c>
      <c r="G208" s="119">
        <v>607.4</v>
      </c>
      <c r="H208" s="85">
        <f t="shared" si="2"/>
        <v>100</v>
      </c>
    </row>
    <row r="209" spans="1:8" ht="25.5">
      <c r="A209" s="128" t="s">
        <v>143</v>
      </c>
      <c r="B209" s="63" t="s">
        <v>90</v>
      </c>
      <c r="C209" s="63" t="s">
        <v>88</v>
      </c>
      <c r="D209" s="63">
        <v>7950600</v>
      </c>
      <c r="E209" s="63">
        <v>200</v>
      </c>
      <c r="F209" s="119">
        <f>F210</f>
        <v>36.5</v>
      </c>
      <c r="G209" s="119">
        <f>G210</f>
        <v>36.5</v>
      </c>
      <c r="H209" s="85">
        <f t="shared" si="2"/>
        <v>100</v>
      </c>
    </row>
    <row r="210" spans="1:8" ht="25.5">
      <c r="A210" s="128" t="s">
        <v>144</v>
      </c>
      <c r="B210" s="63" t="s">
        <v>90</v>
      </c>
      <c r="C210" s="63" t="s">
        <v>88</v>
      </c>
      <c r="D210" s="63">
        <v>7950600</v>
      </c>
      <c r="E210" s="63">
        <v>240</v>
      </c>
      <c r="F210" s="119">
        <f>F211</f>
        <v>36.5</v>
      </c>
      <c r="G210" s="119">
        <f>G211</f>
        <v>36.5</v>
      </c>
      <c r="H210" s="85">
        <f aca="true" t="shared" si="22" ref="H210:H276">G210/F210*100</f>
        <v>100</v>
      </c>
    </row>
    <row r="211" spans="1:8" ht="25.5">
      <c r="A211" s="128" t="s">
        <v>145</v>
      </c>
      <c r="B211" s="63" t="s">
        <v>90</v>
      </c>
      <c r="C211" s="63" t="s">
        <v>88</v>
      </c>
      <c r="D211" s="63">
        <v>7950600</v>
      </c>
      <c r="E211" s="63">
        <v>244</v>
      </c>
      <c r="F211" s="119">
        <v>36.5</v>
      </c>
      <c r="G211" s="119">
        <v>36.5</v>
      </c>
      <c r="H211" s="85">
        <f t="shared" si="22"/>
        <v>100</v>
      </c>
    </row>
    <row r="212" spans="1:9" s="68" customFormat="1" ht="12.75">
      <c r="A212" s="132" t="s">
        <v>119</v>
      </c>
      <c r="B212" s="133" t="s">
        <v>91</v>
      </c>
      <c r="C212" s="133" t="s">
        <v>101</v>
      </c>
      <c r="D212" s="133" t="s">
        <v>102</v>
      </c>
      <c r="E212" s="133" t="s">
        <v>103</v>
      </c>
      <c r="F212" s="91">
        <f>F213</f>
        <v>23035.229999999996</v>
      </c>
      <c r="G212" s="91">
        <f>G213</f>
        <v>22754.89</v>
      </c>
      <c r="H212" s="67">
        <f t="shared" si="22"/>
        <v>98.78299456962229</v>
      </c>
      <c r="I212" s="151"/>
    </row>
    <row r="213" spans="1:8" s="71" customFormat="1" ht="12.75">
      <c r="A213" s="92" t="s">
        <v>120</v>
      </c>
      <c r="B213" s="93" t="s">
        <v>91</v>
      </c>
      <c r="C213" s="93" t="s">
        <v>86</v>
      </c>
      <c r="D213" s="94" t="s">
        <v>102</v>
      </c>
      <c r="E213" s="94" t="s">
        <v>103</v>
      </c>
      <c r="F213" s="86">
        <f>F214+F246</f>
        <v>23035.229999999996</v>
      </c>
      <c r="G213" s="86">
        <f>G214+G246</f>
        <v>22754.89</v>
      </c>
      <c r="H213" s="20">
        <f t="shared" si="22"/>
        <v>98.78299456962229</v>
      </c>
    </row>
    <row r="214" spans="1:8" s="71" customFormat="1" ht="38.25">
      <c r="A214" s="92" t="s">
        <v>191</v>
      </c>
      <c r="B214" s="93" t="s">
        <v>91</v>
      </c>
      <c r="C214" s="93" t="s">
        <v>86</v>
      </c>
      <c r="D214" s="93">
        <v>4400000</v>
      </c>
      <c r="E214" s="93" t="s">
        <v>103</v>
      </c>
      <c r="F214" s="86">
        <f>F215+F227+F237</f>
        <v>22884.809999999998</v>
      </c>
      <c r="G214" s="86">
        <f>G215+G227+G237</f>
        <v>22641.98</v>
      </c>
      <c r="H214" s="86">
        <f t="shared" si="22"/>
        <v>98.93890314142875</v>
      </c>
    </row>
    <row r="215" spans="1:9" s="71" customFormat="1" ht="25.5">
      <c r="A215" s="95" t="s">
        <v>129</v>
      </c>
      <c r="B215" s="93" t="s">
        <v>91</v>
      </c>
      <c r="C215" s="93" t="s">
        <v>86</v>
      </c>
      <c r="D215" s="93">
        <v>4409900</v>
      </c>
      <c r="E215" s="93" t="s">
        <v>103</v>
      </c>
      <c r="F215" s="86">
        <f>F216+F220+F224</f>
        <v>14156.41</v>
      </c>
      <c r="G215" s="86">
        <f>G216+G220+G224</f>
        <v>13976.62</v>
      </c>
      <c r="H215" s="85">
        <f t="shared" si="22"/>
        <v>98.72997461927142</v>
      </c>
      <c r="I215" s="143"/>
    </row>
    <row r="216" spans="1:8" s="68" customFormat="1" ht="51">
      <c r="A216" s="96" t="s">
        <v>155</v>
      </c>
      <c r="B216" s="97" t="s">
        <v>91</v>
      </c>
      <c r="C216" s="97" t="s">
        <v>86</v>
      </c>
      <c r="D216" s="98">
        <v>4409900</v>
      </c>
      <c r="E216" s="98">
        <v>100</v>
      </c>
      <c r="F216" s="85">
        <f>F217</f>
        <v>10005.5</v>
      </c>
      <c r="G216" s="85">
        <f>G217</f>
        <v>9834.65</v>
      </c>
      <c r="H216" s="85">
        <f t="shared" si="22"/>
        <v>98.29243915846284</v>
      </c>
    </row>
    <row r="217" spans="1:8" s="68" customFormat="1" ht="25.5">
      <c r="A217" s="96" t="s">
        <v>156</v>
      </c>
      <c r="B217" s="97" t="s">
        <v>91</v>
      </c>
      <c r="C217" s="97" t="s">
        <v>86</v>
      </c>
      <c r="D217" s="98">
        <v>4409900</v>
      </c>
      <c r="E217" s="98">
        <v>110</v>
      </c>
      <c r="F217" s="85">
        <f>F218+F219</f>
        <v>10005.5</v>
      </c>
      <c r="G217" s="85">
        <f>G218+G219</f>
        <v>9834.65</v>
      </c>
      <c r="H217" s="85">
        <f t="shared" si="22"/>
        <v>98.29243915846284</v>
      </c>
    </row>
    <row r="218" spans="1:8" s="68" customFormat="1" ht="12.75">
      <c r="A218" s="99" t="s">
        <v>141</v>
      </c>
      <c r="B218" s="97" t="s">
        <v>91</v>
      </c>
      <c r="C218" s="97" t="s">
        <v>86</v>
      </c>
      <c r="D218" s="98">
        <v>4409900</v>
      </c>
      <c r="E218" s="98">
        <v>111</v>
      </c>
      <c r="F218" s="85">
        <v>9738.02</v>
      </c>
      <c r="G218" s="21">
        <v>9567.17</v>
      </c>
      <c r="H218" s="21">
        <f t="shared" si="22"/>
        <v>98.24553656698178</v>
      </c>
    </row>
    <row r="219" spans="1:8" s="68" customFormat="1" ht="25.5">
      <c r="A219" s="99" t="s">
        <v>142</v>
      </c>
      <c r="B219" s="97" t="s">
        <v>91</v>
      </c>
      <c r="C219" s="97" t="s">
        <v>86</v>
      </c>
      <c r="D219" s="98">
        <v>4409900</v>
      </c>
      <c r="E219" s="98">
        <v>112</v>
      </c>
      <c r="F219" s="85">
        <v>267.48</v>
      </c>
      <c r="G219" s="85">
        <v>267.48</v>
      </c>
      <c r="H219" s="21">
        <f t="shared" si="22"/>
        <v>100</v>
      </c>
    </row>
    <row r="220" spans="1:8" s="68" customFormat="1" ht="25.5">
      <c r="A220" s="96" t="s">
        <v>143</v>
      </c>
      <c r="B220" s="97" t="s">
        <v>91</v>
      </c>
      <c r="C220" s="97" t="s">
        <v>86</v>
      </c>
      <c r="D220" s="98">
        <v>4409900</v>
      </c>
      <c r="E220" s="98">
        <v>200</v>
      </c>
      <c r="F220" s="85">
        <f>F221</f>
        <v>3905.21</v>
      </c>
      <c r="G220" s="85">
        <f>G221</f>
        <v>3896.27</v>
      </c>
      <c r="H220" s="21">
        <f t="shared" si="22"/>
        <v>99.77107505102158</v>
      </c>
    </row>
    <row r="221" spans="1:8" s="68" customFormat="1" ht="25.5">
      <c r="A221" s="96" t="s">
        <v>144</v>
      </c>
      <c r="B221" s="97" t="s">
        <v>91</v>
      </c>
      <c r="C221" s="97" t="s">
        <v>86</v>
      </c>
      <c r="D221" s="98">
        <v>4409900</v>
      </c>
      <c r="E221" s="98">
        <v>240</v>
      </c>
      <c r="F221" s="85">
        <f>F222+F223</f>
        <v>3905.21</v>
      </c>
      <c r="G221" s="85">
        <f>G222+G223</f>
        <v>3896.27</v>
      </c>
      <c r="H221" s="21">
        <f t="shared" si="22"/>
        <v>99.77107505102158</v>
      </c>
    </row>
    <row r="222" spans="1:8" s="68" customFormat="1" ht="38.25">
      <c r="A222" s="99" t="s">
        <v>157</v>
      </c>
      <c r="B222" s="97" t="s">
        <v>91</v>
      </c>
      <c r="C222" s="97" t="s">
        <v>86</v>
      </c>
      <c r="D222" s="98">
        <v>4409900</v>
      </c>
      <c r="E222" s="98">
        <v>242</v>
      </c>
      <c r="F222" s="104">
        <v>46.09</v>
      </c>
      <c r="G222" s="85">
        <v>46.09</v>
      </c>
      <c r="H222" s="21">
        <f t="shared" si="22"/>
        <v>100</v>
      </c>
    </row>
    <row r="223" spans="1:8" s="68" customFormat="1" ht="25.5">
      <c r="A223" s="99" t="s">
        <v>145</v>
      </c>
      <c r="B223" s="97" t="s">
        <v>91</v>
      </c>
      <c r="C223" s="97" t="s">
        <v>86</v>
      </c>
      <c r="D223" s="98">
        <v>4409900</v>
      </c>
      <c r="E223" s="98">
        <v>244</v>
      </c>
      <c r="F223" s="104">
        <v>3859.12</v>
      </c>
      <c r="G223" s="104">
        <v>3850.18</v>
      </c>
      <c r="H223" s="21">
        <f t="shared" si="22"/>
        <v>99.76834096892556</v>
      </c>
    </row>
    <row r="224" spans="1:8" s="68" customFormat="1" ht="12.75">
      <c r="A224" s="96" t="s">
        <v>146</v>
      </c>
      <c r="B224" s="97" t="s">
        <v>91</v>
      </c>
      <c r="C224" s="97" t="s">
        <v>86</v>
      </c>
      <c r="D224" s="1">
        <v>4409900</v>
      </c>
      <c r="E224" s="124">
        <v>800</v>
      </c>
      <c r="F224" s="104">
        <f>F225</f>
        <v>245.7</v>
      </c>
      <c r="G224" s="88">
        <f>G225</f>
        <v>245.7</v>
      </c>
      <c r="H224" s="21">
        <f t="shared" si="22"/>
        <v>100</v>
      </c>
    </row>
    <row r="225" spans="1:8" s="68" customFormat="1" ht="12.75">
      <c r="A225" s="96" t="s">
        <v>147</v>
      </c>
      <c r="B225" s="97" t="s">
        <v>91</v>
      </c>
      <c r="C225" s="97" t="s">
        <v>86</v>
      </c>
      <c r="D225" s="1">
        <v>4409900</v>
      </c>
      <c r="E225" s="124">
        <v>850</v>
      </c>
      <c r="F225" s="104">
        <f>F226</f>
        <v>245.7</v>
      </c>
      <c r="G225" s="88">
        <f>G226</f>
        <v>245.7</v>
      </c>
      <c r="H225" s="21">
        <f t="shared" si="22"/>
        <v>100</v>
      </c>
    </row>
    <row r="226" spans="1:8" s="68" customFormat="1" ht="25.5">
      <c r="A226" s="100" t="s">
        <v>148</v>
      </c>
      <c r="B226" s="97" t="s">
        <v>91</v>
      </c>
      <c r="C226" s="97" t="s">
        <v>86</v>
      </c>
      <c r="D226" s="1">
        <v>4409900</v>
      </c>
      <c r="E226" s="124">
        <v>852</v>
      </c>
      <c r="F226" s="104">
        <v>245.7</v>
      </c>
      <c r="G226" s="104">
        <v>245.7</v>
      </c>
      <c r="H226" s="21">
        <f t="shared" si="22"/>
        <v>100</v>
      </c>
    </row>
    <row r="227" spans="1:9" s="71" customFormat="1" ht="12.75">
      <c r="A227" s="92" t="s">
        <v>130</v>
      </c>
      <c r="B227" s="93" t="s">
        <v>91</v>
      </c>
      <c r="C227" s="93" t="s">
        <v>86</v>
      </c>
      <c r="D227" s="94">
        <v>4410000</v>
      </c>
      <c r="E227" s="94" t="s">
        <v>103</v>
      </c>
      <c r="F227" s="86">
        <f>F228</f>
        <v>5210.209999999999</v>
      </c>
      <c r="G227" s="86">
        <f>G228</f>
        <v>5147.169999999999</v>
      </c>
      <c r="H227" s="20">
        <f t="shared" si="22"/>
        <v>98.79006796271167</v>
      </c>
      <c r="I227" s="143"/>
    </row>
    <row r="228" spans="1:8" s="68" customFormat="1" ht="25.5">
      <c r="A228" s="101" t="s">
        <v>129</v>
      </c>
      <c r="B228" s="97" t="s">
        <v>91</v>
      </c>
      <c r="C228" s="97" t="s">
        <v>86</v>
      </c>
      <c r="D228" s="98">
        <v>4419900</v>
      </c>
      <c r="E228" s="98" t="s">
        <v>103</v>
      </c>
      <c r="F228" s="85">
        <f>F229+F233</f>
        <v>5210.209999999999</v>
      </c>
      <c r="G228" s="85">
        <f>G229+G233</f>
        <v>5147.169999999999</v>
      </c>
      <c r="H228" s="85">
        <f t="shared" si="22"/>
        <v>98.79006796271167</v>
      </c>
    </row>
    <row r="229" spans="1:8" s="68" customFormat="1" ht="51">
      <c r="A229" s="96" t="s">
        <v>155</v>
      </c>
      <c r="B229" s="97" t="s">
        <v>91</v>
      </c>
      <c r="C229" s="97" t="s">
        <v>86</v>
      </c>
      <c r="D229" s="98">
        <v>4419900</v>
      </c>
      <c r="E229" s="98">
        <v>100</v>
      </c>
      <c r="F229" s="85">
        <f>F230</f>
        <v>4530.8099999999995</v>
      </c>
      <c r="G229" s="85">
        <f>G230</f>
        <v>4530.8099999999995</v>
      </c>
      <c r="H229" s="85">
        <f t="shared" si="22"/>
        <v>100</v>
      </c>
    </row>
    <row r="230" spans="1:8" s="68" customFormat="1" ht="25.5">
      <c r="A230" s="96" t="s">
        <v>156</v>
      </c>
      <c r="B230" s="97" t="s">
        <v>91</v>
      </c>
      <c r="C230" s="97" t="s">
        <v>86</v>
      </c>
      <c r="D230" s="98">
        <v>4419900</v>
      </c>
      <c r="E230" s="98">
        <v>110</v>
      </c>
      <c r="F230" s="85">
        <f>F231+F232</f>
        <v>4530.8099999999995</v>
      </c>
      <c r="G230" s="85">
        <f>G231+G232</f>
        <v>4530.8099999999995</v>
      </c>
      <c r="H230" s="85">
        <f t="shared" si="22"/>
        <v>100</v>
      </c>
    </row>
    <row r="231" spans="1:8" s="68" customFormat="1" ht="12.75">
      <c r="A231" s="99" t="s">
        <v>141</v>
      </c>
      <c r="B231" s="97" t="s">
        <v>91</v>
      </c>
      <c r="C231" s="97" t="s">
        <v>86</v>
      </c>
      <c r="D231" s="98">
        <v>4419900</v>
      </c>
      <c r="E231" s="98">
        <v>111</v>
      </c>
      <c r="F231" s="85">
        <v>4475.78</v>
      </c>
      <c r="G231" s="85">
        <v>4475.78</v>
      </c>
      <c r="H231" s="85">
        <f t="shared" si="22"/>
        <v>100</v>
      </c>
    </row>
    <row r="232" spans="1:8" s="68" customFormat="1" ht="25.5">
      <c r="A232" s="99" t="s">
        <v>142</v>
      </c>
      <c r="B232" s="97" t="s">
        <v>91</v>
      </c>
      <c r="C232" s="97" t="s">
        <v>86</v>
      </c>
      <c r="D232" s="98">
        <v>4419900</v>
      </c>
      <c r="E232" s="98">
        <v>112</v>
      </c>
      <c r="F232" s="85">
        <v>55.03</v>
      </c>
      <c r="G232" s="85">
        <v>55.03</v>
      </c>
      <c r="H232" s="85">
        <f t="shared" si="22"/>
        <v>100</v>
      </c>
    </row>
    <row r="233" spans="1:8" s="68" customFormat="1" ht="25.5">
      <c r="A233" s="96" t="s">
        <v>143</v>
      </c>
      <c r="B233" s="97" t="s">
        <v>91</v>
      </c>
      <c r="C233" s="97" t="s">
        <v>86</v>
      </c>
      <c r="D233" s="98">
        <v>4419900</v>
      </c>
      <c r="E233" s="98">
        <v>200</v>
      </c>
      <c r="F233" s="85">
        <f>F234</f>
        <v>679.4</v>
      </c>
      <c r="G233" s="85">
        <f>G234</f>
        <v>616.36</v>
      </c>
      <c r="H233" s="85">
        <f t="shared" si="22"/>
        <v>90.72122460994996</v>
      </c>
    </row>
    <row r="234" spans="1:8" s="68" customFormat="1" ht="25.5">
      <c r="A234" s="96" t="s">
        <v>144</v>
      </c>
      <c r="B234" s="97" t="s">
        <v>91</v>
      </c>
      <c r="C234" s="97" t="s">
        <v>86</v>
      </c>
      <c r="D234" s="98">
        <v>4419900</v>
      </c>
      <c r="E234" s="98">
        <v>240</v>
      </c>
      <c r="F234" s="85">
        <f>F235+F236</f>
        <v>679.4</v>
      </c>
      <c r="G234" s="85">
        <f>G235+G236</f>
        <v>616.36</v>
      </c>
      <c r="H234" s="85">
        <f t="shared" si="22"/>
        <v>90.72122460994996</v>
      </c>
    </row>
    <row r="235" spans="1:8" s="68" customFormat="1" ht="38.25">
      <c r="A235" s="99" t="s">
        <v>157</v>
      </c>
      <c r="B235" s="97" t="s">
        <v>91</v>
      </c>
      <c r="C235" s="97" t="s">
        <v>86</v>
      </c>
      <c r="D235" s="98">
        <v>4419900</v>
      </c>
      <c r="E235" s="98">
        <v>242</v>
      </c>
      <c r="F235" s="104">
        <v>15.74</v>
      </c>
      <c r="G235" s="85">
        <v>15.74</v>
      </c>
      <c r="H235" s="85">
        <f t="shared" si="22"/>
        <v>100</v>
      </c>
    </row>
    <row r="236" spans="1:8" s="68" customFormat="1" ht="25.5">
      <c r="A236" s="99" t="s">
        <v>145</v>
      </c>
      <c r="B236" s="97" t="s">
        <v>91</v>
      </c>
      <c r="C236" s="97" t="s">
        <v>86</v>
      </c>
      <c r="D236" s="98">
        <v>4419900</v>
      </c>
      <c r="E236" s="98">
        <v>244</v>
      </c>
      <c r="F236" s="104">
        <v>663.66</v>
      </c>
      <c r="G236" s="85">
        <v>600.62</v>
      </c>
      <c r="H236" s="85">
        <f t="shared" si="22"/>
        <v>90.50116023264926</v>
      </c>
    </row>
    <row r="237" spans="1:10" s="71" customFormat="1" ht="12.75">
      <c r="A237" s="92" t="s">
        <v>61</v>
      </c>
      <c r="B237" s="93" t="s">
        <v>91</v>
      </c>
      <c r="C237" s="93" t="s">
        <v>86</v>
      </c>
      <c r="D237" s="94">
        <v>4420000</v>
      </c>
      <c r="E237" s="94" t="s">
        <v>103</v>
      </c>
      <c r="F237" s="86">
        <f>F238</f>
        <v>3518.19</v>
      </c>
      <c r="G237" s="86">
        <f>G238</f>
        <v>3518.19</v>
      </c>
      <c r="H237" s="20">
        <f t="shared" si="22"/>
        <v>100</v>
      </c>
      <c r="I237" s="143"/>
      <c r="J237" s="143"/>
    </row>
    <row r="238" spans="1:8" s="68" customFormat="1" ht="25.5">
      <c r="A238" s="101" t="s">
        <v>129</v>
      </c>
      <c r="B238" s="97" t="s">
        <v>91</v>
      </c>
      <c r="C238" s="97" t="s">
        <v>86</v>
      </c>
      <c r="D238" s="98">
        <v>4429900</v>
      </c>
      <c r="E238" s="98" t="s">
        <v>103</v>
      </c>
      <c r="F238" s="85">
        <f>F239+F243</f>
        <v>3518.19</v>
      </c>
      <c r="G238" s="85">
        <f>G239+G243</f>
        <v>3518.19</v>
      </c>
      <c r="H238" s="85">
        <f t="shared" si="22"/>
        <v>100</v>
      </c>
    </row>
    <row r="239" spans="1:8" s="68" customFormat="1" ht="51">
      <c r="A239" s="96" t="s">
        <v>155</v>
      </c>
      <c r="B239" s="97" t="s">
        <v>91</v>
      </c>
      <c r="C239" s="97" t="s">
        <v>86</v>
      </c>
      <c r="D239" s="98">
        <v>4429900</v>
      </c>
      <c r="E239" s="98">
        <v>100</v>
      </c>
      <c r="F239" s="85">
        <f>F240</f>
        <v>3155.94</v>
      </c>
      <c r="G239" s="85">
        <f>G240</f>
        <v>3155.94</v>
      </c>
      <c r="H239" s="85">
        <f t="shared" si="22"/>
        <v>100</v>
      </c>
    </row>
    <row r="240" spans="1:8" s="68" customFormat="1" ht="25.5">
      <c r="A240" s="96" t="s">
        <v>156</v>
      </c>
      <c r="B240" s="97" t="s">
        <v>91</v>
      </c>
      <c r="C240" s="97" t="s">
        <v>86</v>
      </c>
      <c r="D240" s="98">
        <v>4429900</v>
      </c>
      <c r="E240" s="98">
        <v>110</v>
      </c>
      <c r="F240" s="85">
        <f>F241+F242</f>
        <v>3155.94</v>
      </c>
      <c r="G240" s="85">
        <f>G241+G242</f>
        <v>3155.94</v>
      </c>
      <c r="H240" s="85">
        <f t="shared" si="22"/>
        <v>100</v>
      </c>
    </row>
    <row r="241" spans="1:8" s="68" customFormat="1" ht="12.75">
      <c r="A241" s="99" t="s">
        <v>141</v>
      </c>
      <c r="B241" s="97" t="s">
        <v>91</v>
      </c>
      <c r="C241" s="97" t="s">
        <v>86</v>
      </c>
      <c r="D241" s="98">
        <v>4429900</v>
      </c>
      <c r="E241" s="98">
        <v>111</v>
      </c>
      <c r="F241" s="85">
        <v>3112.84</v>
      </c>
      <c r="G241" s="85">
        <v>3112.84</v>
      </c>
      <c r="H241" s="85">
        <f t="shared" si="22"/>
        <v>100</v>
      </c>
    </row>
    <row r="242" spans="1:8" s="68" customFormat="1" ht="25.5">
      <c r="A242" s="99" t="s">
        <v>142</v>
      </c>
      <c r="B242" s="97" t="s">
        <v>91</v>
      </c>
      <c r="C242" s="97" t="s">
        <v>86</v>
      </c>
      <c r="D242" s="98">
        <v>4429900</v>
      </c>
      <c r="E242" s="98">
        <v>112</v>
      </c>
      <c r="F242" s="85">
        <v>43.1</v>
      </c>
      <c r="G242" s="85">
        <v>43.1</v>
      </c>
      <c r="H242" s="85">
        <f t="shared" si="22"/>
        <v>100</v>
      </c>
    </row>
    <row r="243" spans="1:8" s="68" customFormat="1" ht="25.5">
      <c r="A243" s="96" t="s">
        <v>143</v>
      </c>
      <c r="B243" s="97" t="s">
        <v>91</v>
      </c>
      <c r="C243" s="97" t="s">
        <v>86</v>
      </c>
      <c r="D243" s="98">
        <v>4429900</v>
      </c>
      <c r="E243" s="98">
        <v>200</v>
      </c>
      <c r="F243" s="85">
        <f>F244</f>
        <v>362.25</v>
      </c>
      <c r="G243" s="85">
        <f>G244</f>
        <v>362.25</v>
      </c>
      <c r="H243" s="85">
        <f t="shared" si="22"/>
        <v>100</v>
      </c>
    </row>
    <row r="244" spans="1:8" s="68" customFormat="1" ht="25.5">
      <c r="A244" s="96" t="s">
        <v>144</v>
      </c>
      <c r="B244" s="97" t="s">
        <v>91</v>
      </c>
      <c r="C244" s="97" t="s">
        <v>86</v>
      </c>
      <c r="D244" s="98">
        <v>4429900</v>
      </c>
      <c r="E244" s="98">
        <v>240</v>
      </c>
      <c r="F244" s="85">
        <f>F245</f>
        <v>362.25</v>
      </c>
      <c r="G244" s="85">
        <f>G245</f>
        <v>362.25</v>
      </c>
      <c r="H244" s="85">
        <f t="shared" si="22"/>
        <v>100</v>
      </c>
    </row>
    <row r="245" spans="1:8" s="68" customFormat="1" ht="25.5">
      <c r="A245" s="99" t="s">
        <v>145</v>
      </c>
      <c r="B245" s="97" t="s">
        <v>91</v>
      </c>
      <c r="C245" s="97" t="s">
        <v>86</v>
      </c>
      <c r="D245" s="98">
        <v>4429900</v>
      </c>
      <c r="E245" s="98">
        <v>244</v>
      </c>
      <c r="F245" s="85">
        <v>362.25</v>
      </c>
      <c r="G245" s="85">
        <v>362.25</v>
      </c>
      <c r="H245" s="85">
        <f t="shared" si="22"/>
        <v>100</v>
      </c>
    </row>
    <row r="246" spans="1:8" s="71" customFormat="1" ht="12.75">
      <c r="A246" s="102" t="s">
        <v>122</v>
      </c>
      <c r="B246" s="93" t="s">
        <v>91</v>
      </c>
      <c r="C246" s="93" t="s">
        <v>86</v>
      </c>
      <c r="D246" s="94">
        <v>5220000</v>
      </c>
      <c r="E246" s="94" t="s">
        <v>103</v>
      </c>
      <c r="F246" s="86">
        <f>F247+F252</f>
        <v>150.42000000000002</v>
      </c>
      <c r="G246" s="86">
        <f>G247+G252</f>
        <v>112.91</v>
      </c>
      <c r="H246" s="20">
        <f t="shared" si="22"/>
        <v>75.06315649514691</v>
      </c>
    </row>
    <row r="247" spans="1:8" s="68" customFormat="1" ht="12.75">
      <c r="A247" s="103" t="s">
        <v>192</v>
      </c>
      <c r="B247" s="97" t="s">
        <v>91</v>
      </c>
      <c r="C247" s="97" t="s">
        <v>86</v>
      </c>
      <c r="D247" s="98">
        <v>5222800</v>
      </c>
      <c r="E247" s="98" t="s">
        <v>103</v>
      </c>
      <c r="F247" s="85">
        <f aca="true" t="shared" si="23" ref="F247:G250">F248</f>
        <v>77</v>
      </c>
      <c r="G247" s="21">
        <f t="shared" si="23"/>
        <v>42.8</v>
      </c>
      <c r="H247" s="21">
        <f t="shared" si="22"/>
        <v>55.58441558441558</v>
      </c>
    </row>
    <row r="248" spans="1:8" s="68" customFormat="1" ht="12.75">
      <c r="A248" s="103" t="s">
        <v>123</v>
      </c>
      <c r="B248" s="97" t="s">
        <v>91</v>
      </c>
      <c r="C248" s="97" t="s">
        <v>86</v>
      </c>
      <c r="D248" s="98">
        <v>5222806</v>
      </c>
      <c r="E248" s="98" t="s">
        <v>103</v>
      </c>
      <c r="F248" s="85">
        <f t="shared" si="23"/>
        <v>77</v>
      </c>
      <c r="G248" s="21">
        <f t="shared" si="23"/>
        <v>42.8</v>
      </c>
      <c r="H248" s="21">
        <f t="shared" si="22"/>
        <v>55.58441558441558</v>
      </c>
    </row>
    <row r="249" spans="1:8" s="68" customFormat="1" ht="25.5">
      <c r="A249" s="96" t="s">
        <v>143</v>
      </c>
      <c r="B249" s="97" t="s">
        <v>91</v>
      </c>
      <c r="C249" s="97" t="s">
        <v>86</v>
      </c>
      <c r="D249" s="98">
        <v>5222806</v>
      </c>
      <c r="E249" s="98">
        <v>200</v>
      </c>
      <c r="F249" s="85">
        <f t="shared" si="23"/>
        <v>77</v>
      </c>
      <c r="G249" s="21">
        <f t="shared" si="23"/>
        <v>42.8</v>
      </c>
      <c r="H249" s="21">
        <f t="shared" si="22"/>
        <v>55.58441558441558</v>
      </c>
    </row>
    <row r="250" spans="1:8" s="68" customFormat="1" ht="25.5">
      <c r="A250" s="96" t="s">
        <v>144</v>
      </c>
      <c r="B250" s="97" t="s">
        <v>91</v>
      </c>
      <c r="C250" s="97" t="s">
        <v>86</v>
      </c>
      <c r="D250" s="98">
        <v>5222806</v>
      </c>
      <c r="E250" s="98">
        <v>240</v>
      </c>
      <c r="F250" s="85">
        <f t="shared" si="23"/>
        <v>77</v>
      </c>
      <c r="G250" s="21">
        <f t="shared" si="23"/>
        <v>42.8</v>
      </c>
      <c r="H250" s="21">
        <f t="shared" si="22"/>
        <v>55.58441558441558</v>
      </c>
    </row>
    <row r="251" spans="1:8" s="68" customFormat="1" ht="25.5">
      <c r="A251" s="99" t="s">
        <v>145</v>
      </c>
      <c r="B251" s="97" t="s">
        <v>91</v>
      </c>
      <c r="C251" s="97" t="s">
        <v>86</v>
      </c>
      <c r="D251" s="98">
        <v>5222806</v>
      </c>
      <c r="E251" s="98">
        <v>244</v>
      </c>
      <c r="F251" s="85">
        <v>77</v>
      </c>
      <c r="G251" s="21">
        <v>42.8</v>
      </c>
      <c r="H251" s="21">
        <f t="shared" si="22"/>
        <v>55.58441558441558</v>
      </c>
    </row>
    <row r="252" spans="1:8" s="68" customFormat="1" ht="12.75">
      <c r="A252" s="103" t="s">
        <v>124</v>
      </c>
      <c r="B252" s="97" t="s">
        <v>91</v>
      </c>
      <c r="C252" s="97" t="s">
        <v>86</v>
      </c>
      <c r="D252" s="98">
        <v>5222807</v>
      </c>
      <c r="E252" s="98" t="s">
        <v>103</v>
      </c>
      <c r="F252" s="85">
        <f aca="true" t="shared" si="24" ref="F252:G254">F253</f>
        <v>73.42</v>
      </c>
      <c r="G252" s="21">
        <f t="shared" si="24"/>
        <v>70.11</v>
      </c>
      <c r="H252" s="21">
        <f t="shared" si="22"/>
        <v>95.49169163715608</v>
      </c>
    </row>
    <row r="253" spans="1:8" s="68" customFormat="1" ht="25.5">
      <c r="A253" s="96" t="s">
        <v>143</v>
      </c>
      <c r="B253" s="97" t="s">
        <v>91</v>
      </c>
      <c r="C253" s="97" t="s">
        <v>86</v>
      </c>
      <c r="D253" s="98">
        <v>5222807</v>
      </c>
      <c r="E253" s="98">
        <v>200</v>
      </c>
      <c r="F253" s="85">
        <f t="shared" si="24"/>
        <v>73.42</v>
      </c>
      <c r="G253" s="21">
        <f t="shared" si="24"/>
        <v>70.11</v>
      </c>
      <c r="H253" s="21">
        <f t="shared" si="22"/>
        <v>95.49169163715608</v>
      </c>
    </row>
    <row r="254" spans="1:8" s="68" customFormat="1" ht="25.5">
      <c r="A254" s="96" t="s">
        <v>144</v>
      </c>
      <c r="B254" s="97" t="s">
        <v>91</v>
      </c>
      <c r="C254" s="97" t="s">
        <v>86</v>
      </c>
      <c r="D254" s="98">
        <v>5222807</v>
      </c>
      <c r="E254" s="98">
        <v>240</v>
      </c>
      <c r="F254" s="85">
        <f t="shared" si="24"/>
        <v>73.42</v>
      </c>
      <c r="G254" s="21">
        <f t="shared" si="24"/>
        <v>70.11</v>
      </c>
      <c r="H254" s="21">
        <f t="shared" si="22"/>
        <v>95.49169163715608</v>
      </c>
    </row>
    <row r="255" spans="1:8" s="68" customFormat="1" ht="25.5">
      <c r="A255" s="99" t="s">
        <v>145</v>
      </c>
      <c r="B255" s="97" t="s">
        <v>91</v>
      </c>
      <c r="C255" s="97" t="s">
        <v>86</v>
      </c>
      <c r="D255" s="98">
        <v>5222807</v>
      </c>
      <c r="E255" s="98">
        <v>244</v>
      </c>
      <c r="F255" s="85">
        <v>73.42</v>
      </c>
      <c r="G255" s="21">
        <v>70.11</v>
      </c>
      <c r="H255" s="21">
        <f t="shared" si="22"/>
        <v>95.49169163715608</v>
      </c>
    </row>
    <row r="256" spans="1:8" ht="15" customHeight="1" hidden="1">
      <c r="A256" s="126" t="s">
        <v>62</v>
      </c>
      <c r="B256" s="127"/>
      <c r="C256" s="127"/>
      <c r="D256" s="127"/>
      <c r="E256" s="127"/>
      <c r="F256" s="86">
        <v>437.22</v>
      </c>
      <c r="G256" s="20">
        <f>533-95.78245</f>
        <v>437.21755</v>
      </c>
      <c r="H256" s="21">
        <f t="shared" si="22"/>
        <v>99.99943964137049</v>
      </c>
    </row>
    <row r="257" spans="1:8" s="68" customFormat="1" ht="15" customHeight="1">
      <c r="A257" s="129" t="s">
        <v>75</v>
      </c>
      <c r="B257" s="72" t="s">
        <v>92</v>
      </c>
      <c r="C257" s="72" t="s">
        <v>101</v>
      </c>
      <c r="D257" s="72" t="s">
        <v>102</v>
      </c>
      <c r="E257" s="72" t="s">
        <v>103</v>
      </c>
      <c r="F257" s="91">
        <f aca="true" t="shared" si="25" ref="F257:G261">F258</f>
        <v>60</v>
      </c>
      <c r="G257" s="67">
        <f t="shared" si="25"/>
        <v>60</v>
      </c>
      <c r="H257" s="67">
        <f t="shared" si="22"/>
        <v>100</v>
      </c>
    </row>
    <row r="258" spans="1:8" s="71" customFormat="1" ht="15" customHeight="1">
      <c r="A258" s="126" t="s">
        <v>97</v>
      </c>
      <c r="B258" s="127" t="s">
        <v>92</v>
      </c>
      <c r="C258" s="127" t="s">
        <v>86</v>
      </c>
      <c r="D258" s="127" t="s">
        <v>102</v>
      </c>
      <c r="E258" s="127" t="s">
        <v>103</v>
      </c>
      <c r="F258" s="86">
        <f t="shared" si="25"/>
        <v>60</v>
      </c>
      <c r="G258" s="20">
        <f t="shared" si="25"/>
        <v>60</v>
      </c>
      <c r="H258" s="20">
        <f t="shared" si="22"/>
        <v>100</v>
      </c>
    </row>
    <row r="259" spans="1:8" ht="38.25">
      <c r="A259" s="100" t="s">
        <v>125</v>
      </c>
      <c r="B259" s="63" t="s">
        <v>92</v>
      </c>
      <c r="C259" s="63" t="s">
        <v>86</v>
      </c>
      <c r="D259" s="97">
        <v>4910100</v>
      </c>
      <c r="E259" s="97" t="s">
        <v>103</v>
      </c>
      <c r="F259" s="104">
        <f t="shared" si="25"/>
        <v>60</v>
      </c>
      <c r="G259" s="104">
        <f t="shared" si="25"/>
        <v>60</v>
      </c>
      <c r="H259" s="20">
        <f t="shared" si="22"/>
        <v>100</v>
      </c>
    </row>
    <row r="260" spans="1:8" ht="25.5">
      <c r="A260" s="96" t="s">
        <v>193</v>
      </c>
      <c r="B260" s="63" t="s">
        <v>92</v>
      </c>
      <c r="C260" s="63" t="s">
        <v>86</v>
      </c>
      <c r="D260" s="97">
        <v>4910100</v>
      </c>
      <c r="E260" s="97">
        <v>300</v>
      </c>
      <c r="F260" s="104">
        <f t="shared" si="25"/>
        <v>60</v>
      </c>
      <c r="G260" s="104">
        <f t="shared" si="25"/>
        <v>60</v>
      </c>
      <c r="H260" s="20">
        <f t="shared" si="22"/>
        <v>100</v>
      </c>
    </row>
    <row r="261" spans="1:8" ht="38.25">
      <c r="A261" s="96" t="s">
        <v>194</v>
      </c>
      <c r="B261" s="63" t="s">
        <v>92</v>
      </c>
      <c r="C261" s="63" t="s">
        <v>86</v>
      </c>
      <c r="D261" s="97">
        <v>4910100</v>
      </c>
      <c r="E261" s="97">
        <v>320</v>
      </c>
      <c r="F261" s="104">
        <f t="shared" si="25"/>
        <v>60</v>
      </c>
      <c r="G261" s="104">
        <f t="shared" si="25"/>
        <v>60</v>
      </c>
      <c r="H261" s="20">
        <f t="shared" si="22"/>
        <v>100</v>
      </c>
    </row>
    <row r="262" spans="1:8" ht="12.75">
      <c r="A262" s="100" t="s">
        <v>126</v>
      </c>
      <c r="B262" s="63" t="s">
        <v>92</v>
      </c>
      <c r="C262" s="63" t="s">
        <v>86</v>
      </c>
      <c r="D262" s="97">
        <v>4910100</v>
      </c>
      <c r="E262" s="97">
        <v>321</v>
      </c>
      <c r="F262" s="104">
        <v>60</v>
      </c>
      <c r="G262" s="21">
        <v>60</v>
      </c>
      <c r="H262" s="20">
        <f t="shared" si="22"/>
        <v>100</v>
      </c>
    </row>
    <row r="263" spans="1:8" s="68" customFormat="1" ht="12.75">
      <c r="A263" s="134" t="s">
        <v>77</v>
      </c>
      <c r="B263" s="135" t="s">
        <v>93</v>
      </c>
      <c r="C263" s="135" t="s">
        <v>101</v>
      </c>
      <c r="D263" s="135" t="s">
        <v>102</v>
      </c>
      <c r="E263" s="135" t="s">
        <v>103</v>
      </c>
      <c r="F263" s="91">
        <f aca="true" t="shared" si="26" ref="F263:G265">F264</f>
        <v>1321.48</v>
      </c>
      <c r="G263" s="91">
        <f>G264</f>
        <v>1321.48</v>
      </c>
      <c r="H263" s="21">
        <f t="shared" si="22"/>
        <v>100</v>
      </c>
    </row>
    <row r="264" spans="1:8" s="105" customFormat="1" ht="12.75">
      <c r="A264" s="92" t="s">
        <v>127</v>
      </c>
      <c r="B264" s="93">
        <v>11</v>
      </c>
      <c r="C264" s="93" t="s">
        <v>86</v>
      </c>
      <c r="D264" s="94" t="s">
        <v>102</v>
      </c>
      <c r="E264" s="94" t="s">
        <v>103</v>
      </c>
      <c r="F264" s="86">
        <f t="shared" si="26"/>
        <v>1321.48</v>
      </c>
      <c r="G264" s="86">
        <f>G265</f>
        <v>1321.48</v>
      </c>
      <c r="H264" s="21">
        <f t="shared" si="22"/>
        <v>100</v>
      </c>
    </row>
    <row r="265" spans="1:8" s="68" customFormat="1" ht="25.5">
      <c r="A265" s="100" t="s">
        <v>128</v>
      </c>
      <c r="B265" s="97">
        <v>11</v>
      </c>
      <c r="C265" s="97" t="s">
        <v>86</v>
      </c>
      <c r="D265" s="98">
        <v>4820000</v>
      </c>
      <c r="E265" s="98" t="s">
        <v>103</v>
      </c>
      <c r="F265" s="85">
        <f t="shared" si="26"/>
        <v>1321.48</v>
      </c>
      <c r="G265" s="85">
        <f t="shared" si="26"/>
        <v>1321.48</v>
      </c>
      <c r="H265" s="21">
        <f t="shared" si="22"/>
        <v>100</v>
      </c>
    </row>
    <row r="266" spans="1:8" s="68" customFormat="1" ht="25.5">
      <c r="A266" s="100" t="s">
        <v>129</v>
      </c>
      <c r="B266" s="97">
        <v>11</v>
      </c>
      <c r="C266" s="97" t="s">
        <v>86</v>
      </c>
      <c r="D266" s="98">
        <v>4829900</v>
      </c>
      <c r="E266" s="98" t="s">
        <v>103</v>
      </c>
      <c r="F266" s="85">
        <f>F267+F271</f>
        <v>1321.48</v>
      </c>
      <c r="G266" s="85">
        <f>G267+G271</f>
        <v>1321.48</v>
      </c>
      <c r="H266" s="21">
        <f t="shared" si="22"/>
        <v>100</v>
      </c>
    </row>
    <row r="267" spans="1:8" s="68" customFormat="1" ht="51">
      <c r="A267" s="96" t="s">
        <v>155</v>
      </c>
      <c r="B267" s="97">
        <v>11</v>
      </c>
      <c r="C267" s="97" t="s">
        <v>86</v>
      </c>
      <c r="D267" s="98">
        <v>4829900</v>
      </c>
      <c r="E267" s="98">
        <v>100</v>
      </c>
      <c r="F267" s="85">
        <f>F268</f>
        <v>1233.52</v>
      </c>
      <c r="G267" s="85">
        <f>G268</f>
        <v>1233.52</v>
      </c>
      <c r="H267" s="21">
        <f t="shared" si="22"/>
        <v>100</v>
      </c>
    </row>
    <row r="268" spans="1:8" s="68" customFormat="1" ht="25.5">
      <c r="A268" s="96" t="s">
        <v>156</v>
      </c>
      <c r="B268" s="97">
        <v>11</v>
      </c>
      <c r="C268" s="97" t="s">
        <v>86</v>
      </c>
      <c r="D268" s="98">
        <v>4829900</v>
      </c>
      <c r="E268" s="98">
        <v>110</v>
      </c>
      <c r="F268" s="85">
        <f>F269+F270</f>
        <v>1233.52</v>
      </c>
      <c r="G268" s="85">
        <f>G269+G270</f>
        <v>1233.52</v>
      </c>
      <c r="H268" s="21">
        <f t="shared" si="22"/>
        <v>100</v>
      </c>
    </row>
    <row r="269" spans="1:8" s="68" customFormat="1" ht="12.75">
      <c r="A269" s="99" t="s">
        <v>141</v>
      </c>
      <c r="B269" s="97">
        <v>11</v>
      </c>
      <c r="C269" s="97" t="s">
        <v>86</v>
      </c>
      <c r="D269" s="98">
        <v>4829900</v>
      </c>
      <c r="E269" s="98">
        <v>111</v>
      </c>
      <c r="F269" s="85">
        <v>1232.32</v>
      </c>
      <c r="G269" s="85">
        <v>1232.32</v>
      </c>
      <c r="H269" s="21">
        <f t="shared" si="22"/>
        <v>100</v>
      </c>
    </row>
    <row r="270" spans="1:8" s="68" customFormat="1" ht="25.5">
      <c r="A270" s="99" t="s">
        <v>142</v>
      </c>
      <c r="B270" s="97">
        <v>11</v>
      </c>
      <c r="C270" s="97" t="s">
        <v>86</v>
      </c>
      <c r="D270" s="98">
        <v>4829900</v>
      </c>
      <c r="E270" s="98">
        <v>112</v>
      </c>
      <c r="F270" s="85">
        <v>1.2</v>
      </c>
      <c r="G270" s="85">
        <v>1.2</v>
      </c>
      <c r="H270" s="21">
        <f>G270/F270*100</f>
        <v>100</v>
      </c>
    </row>
    <row r="271" spans="1:8" s="68" customFormat="1" ht="25.5">
      <c r="A271" s="96" t="s">
        <v>143</v>
      </c>
      <c r="B271" s="97">
        <v>11</v>
      </c>
      <c r="C271" s="97" t="s">
        <v>86</v>
      </c>
      <c r="D271" s="98">
        <v>4829900</v>
      </c>
      <c r="E271" s="98">
        <v>200</v>
      </c>
      <c r="F271" s="85">
        <f>F272</f>
        <v>87.96</v>
      </c>
      <c r="G271" s="85">
        <f>G272</f>
        <v>87.96</v>
      </c>
      <c r="H271" s="21">
        <f t="shared" si="22"/>
        <v>100</v>
      </c>
    </row>
    <row r="272" spans="1:8" s="68" customFormat="1" ht="25.5">
      <c r="A272" s="96" t="s">
        <v>144</v>
      </c>
      <c r="B272" s="97">
        <v>11</v>
      </c>
      <c r="C272" s="97" t="s">
        <v>86</v>
      </c>
      <c r="D272" s="98">
        <v>4829900</v>
      </c>
      <c r="E272" s="98">
        <v>240</v>
      </c>
      <c r="F272" s="85">
        <f>F273</f>
        <v>87.96</v>
      </c>
      <c r="G272" s="85">
        <f>G273</f>
        <v>87.96</v>
      </c>
      <c r="H272" s="21">
        <f t="shared" si="22"/>
        <v>100</v>
      </c>
    </row>
    <row r="273" spans="1:8" s="68" customFormat="1" ht="25.5">
      <c r="A273" s="99" t="s">
        <v>145</v>
      </c>
      <c r="B273" s="97">
        <v>11</v>
      </c>
      <c r="C273" s="97" t="s">
        <v>86</v>
      </c>
      <c r="D273" s="98">
        <v>4829900</v>
      </c>
      <c r="E273" s="98">
        <v>244</v>
      </c>
      <c r="F273" s="85">
        <v>87.96</v>
      </c>
      <c r="G273" s="85">
        <v>87.96</v>
      </c>
      <c r="H273" s="21">
        <f t="shared" si="22"/>
        <v>100</v>
      </c>
    </row>
    <row r="274" spans="1:8" s="68" customFormat="1" ht="51">
      <c r="A274" s="106" t="s">
        <v>195</v>
      </c>
      <c r="B274" s="108">
        <v>14</v>
      </c>
      <c r="C274" s="108" t="s">
        <v>101</v>
      </c>
      <c r="D274" s="108" t="s">
        <v>200</v>
      </c>
      <c r="E274" s="108" t="s">
        <v>103</v>
      </c>
      <c r="F274" s="109">
        <f>F275</f>
        <v>39.99</v>
      </c>
      <c r="G274" s="109">
        <f>G275</f>
        <v>39.99</v>
      </c>
      <c r="H274" s="91">
        <f t="shared" si="22"/>
        <v>100</v>
      </c>
    </row>
    <row r="275" spans="1:8" s="68" customFormat="1" ht="25.5">
      <c r="A275" s="107" t="s">
        <v>196</v>
      </c>
      <c r="B275" s="93">
        <v>14</v>
      </c>
      <c r="C275" s="93" t="s">
        <v>88</v>
      </c>
      <c r="D275" s="93" t="s">
        <v>200</v>
      </c>
      <c r="E275" s="93" t="s">
        <v>103</v>
      </c>
      <c r="F275" s="110">
        <f aca="true" t="shared" si="27" ref="F275:G277">F276</f>
        <v>39.99</v>
      </c>
      <c r="G275" s="110">
        <f t="shared" si="27"/>
        <v>39.99</v>
      </c>
      <c r="H275" s="86">
        <f t="shared" si="22"/>
        <v>100</v>
      </c>
    </row>
    <row r="276" spans="1:8" s="68" customFormat="1" ht="38.25">
      <c r="A276" s="100" t="s">
        <v>197</v>
      </c>
      <c r="B276" s="97">
        <v>14</v>
      </c>
      <c r="C276" s="97" t="s">
        <v>88</v>
      </c>
      <c r="D276" s="97">
        <v>5210600</v>
      </c>
      <c r="E276" s="97" t="s">
        <v>103</v>
      </c>
      <c r="F276" s="104">
        <f t="shared" si="27"/>
        <v>39.99</v>
      </c>
      <c r="G276" s="85">
        <f t="shared" si="27"/>
        <v>39.99</v>
      </c>
      <c r="H276" s="85">
        <f t="shared" si="22"/>
        <v>100</v>
      </c>
    </row>
    <row r="277" spans="1:8" s="68" customFormat="1" ht="12.75">
      <c r="A277" s="100" t="s">
        <v>198</v>
      </c>
      <c r="B277" s="97">
        <v>14</v>
      </c>
      <c r="C277" s="97" t="s">
        <v>88</v>
      </c>
      <c r="D277" s="97">
        <v>5210600</v>
      </c>
      <c r="E277" s="97">
        <v>500</v>
      </c>
      <c r="F277" s="104">
        <f t="shared" si="27"/>
        <v>39.99</v>
      </c>
      <c r="G277" s="85">
        <f t="shared" si="27"/>
        <v>39.99</v>
      </c>
      <c r="H277" s="85">
        <f>G277/F277*100</f>
        <v>100</v>
      </c>
    </row>
    <row r="278" spans="1:8" s="68" customFormat="1" ht="25.5">
      <c r="A278" s="100" t="s">
        <v>199</v>
      </c>
      <c r="B278" s="97">
        <v>14</v>
      </c>
      <c r="C278" s="97" t="s">
        <v>88</v>
      </c>
      <c r="D278" s="97">
        <v>5210600</v>
      </c>
      <c r="E278" s="97">
        <v>540</v>
      </c>
      <c r="F278" s="104">
        <v>39.99</v>
      </c>
      <c r="G278" s="85">
        <v>39.99</v>
      </c>
      <c r="H278" s="85">
        <f>G278/F278*100</f>
        <v>100</v>
      </c>
    </row>
    <row r="279" spans="1:8" ht="15" customHeight="1">
      <c r="A279" s="120" t="s">
        <v>63</v>
      </c>
      <c r="B279" s="136"/>
      <c r="C279" s="136"/>
      <c r="D279" s="136"/>
      <c r="E279" s="136"/>
      <c r="F279" s="85">
        <f>F9+F77+F93+F105+F145+F212+F257+F263+F274</f>
        <v>95752.4</v>
      </c>
      <c r="G279" s="85">
        <f>G9+G77+G93+G105+G145+G212+G257+G263+G274</f>
        <v>95037.46</v>
      </c>
      <c r="H279" s="85">
        <f>G279/F279*100</f>
        <v>99.25334508586732</v>
      </c>
    </row>
    <row r="280" spans="7:8" ht="12.75">
      <c r="G280" s="19"/>
      <c r="H280" s="37"/>
    </row>
    <row r="281" spans="1:7" ht="18.75">
      <c r="A281" s="157" t="s">
        <v>133</v>
      </c>
      <c r="B281" s="157"/>
      <c r="C281" s="81"/>
      <c r="D281" s="158" t="s">
        <v>132</v>
      </c>
      <c r="E281" s="158"/>
      <c r="G281" s="19"/>
    </row>
    <row r="282" ht="12.75">
      <c r="G282" s="19"/>
    </row>
  </sheetData>
  <sheetProtection/>
  <mergeCells count="14">
    <mergeCell ref="A281:B281"/>
    <mergeCell ref="D281:E281"/>
    <mergeCell ref="C6:C7"/>
    <mergeCell ref="D6:D7"/>
    <mergeCell ref="E6:E7"/>
    <mergeCell ref="B5:E5"/>
    <mergeCell ref="G1:H1"/>
    <mergeCell ref="G5:G7"/>
    <mergeCell ref="H5:H7"/>
    <mergeCell ref="A5:A7"/>
    <mergeCell ref="F5:F7"/>
    <mergeCell ref="A3:H3"/>
    <mergeCell ref="A4:H4"/>
    <mergeCell ref="B6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4.8515625" style="0" customWidth="1"/>
  </cols>
  <sheetData>
    <row r="1" spans="6:8" ht="127.5" customHeight="1">
      <c r="F1" s="138"/>
      <c r="G1" s="174" t="s">
        <v>269</v>
      </c>
      <c r="H1" s="175"/>
    </row>
    <row r="2" ht="15" customHeight="1">
      <c r="F2" s="138"/>
    </row>
    <row r="3" spans="1:8" ht="46.5" customHeight="1">
      <c r="A3" s="184" t="s">
        <v>261</v>
      </c>
      <c r="B3" s="184"/>
      <c r="C3" s="184"/>
      <c r="D3" s="184"/>
      <c r="E3" s="184"/>
      <c r="F3" s="184"/>
      <c r="G3" s="185"/>
      <c r="H3" s="185"/>
    </row>
    <row r="4" spans="1:8" ht="15" customHeight="1">
      <c r="A4" s="177" t="s">
        <v>37</v>
      </c>
      <c r="B4" s="177"/>
      <c r="C4" s="177"/>
      <c r="D4" s="177"/>
      <c r="E4" s="177"/>
      <c r="F4" s="177"/>
      <c r="G4" s="178"/>
      <c r="H4" s="178"/>
    </row>
    <row r="5" spans="1:8" ht="15" customHeight="1">
      <c r="A5" s="181" t="s">
        <v>43</v>
      </c>
      <c r="B5" s="181" t="s">
        <v>44</v>
      </c>
      <c r="C5" s="186"/>
      <c r="D5" s="186"/>
      <c r="E5" s="186"/>
      <c r="F5" s="182" t="s">
        <v>252</v>
      </c>
      <c r="G5" s="180" t="s">
        <v>260</v>
      </c>
      <c r="H5" s="180" t="s">
        <v>80</v>
      </c>
    </row>
    <row r="6" spans="1:8" ht="28.5" customHeight="1">
      <c r="A6" s="181"/>
      <c r="B6" s="181" t="s">
        <v>98</v>
      </c>
      <c r="C6" s="181" t="s">
        <v>99</v>
      </c>
      <c r="D6" s="187" t="s">
        <v>105</v>
      </c>
      <c r="E6" s="181" t="s">
        <v>100</v>
      </c>
      <c r="F6" s="183"/>
      <c r="G6" s="181"/>
      <c r="H6" s="181"/>
    </row>
    <row r="7" spans="1:8" ht="48.75" customHeight="1">
      <c r="A7" s="181"/>
      <c r="B7" s="186"/>
      <c r="C7" s="186"/>
      <c r="D7" s="188"/>
      <c r="E7" s="186"/>
      <c r="F7" s="183"/>
      <c r="G7" s="181"/>
      <c r="H7" s="181"/>
    </row>
    <row r="8" spans="1:8" ht="15" customHeight="1">
      <c r="A8" s="60">
        <v>1</v>
      </c>
      <c r="B8" s="60">
        <v>2</v>
      </c>
      <c r="C8" s="60">
        <v>3</v>
      </c>
      <c r="D8" s="60">
        <v>4</v>
      </c>
      <c r="E8" s="60">
        <v>5</v>
      </c>
      <c r="F8" s="125">
        <v>6</v>
      </c>
      <c r="G8" s="60">
        <v>7</v>
      </c>
      <c r="H8" s="60">
        <v>8</v>
      </c>
    </row>
    <row r="9" spans="1:8" ht="15" customHeight="1">
      <c r="A9" s="126" t="s">
        <v>150</v>
      </c>
      <c r="B9" s="127" t="s">
        <v>86</v>
      </c>
      <c r="C9" s="127">
        <v>11</v>
      </c>
      <c r="D9" s="127" t="s">
        <v>102</v>
      </c>
      <c r="E9" s="127" t="s">
        <v>103</v>
      </c>
      <c r="F9" s="86">
        <f>F10</f>
        <v>1</v>
      </c>
      <c r="G9" s="86">
        <f>G10</f>
        <v>0</v>
      </c>
      <c r="H9" s="86">
        <f>G9/F9*100</f>
        <v>0</v>
      </c>
    </row>
    <row r="10" spans="1:8" ht="15" customHeight="1">
      <c r="A10" s="128" t="s">
        <v>151</v>
      </c>
      <c r="B10" s="63" t="s">
        <v>86</v>
      </c>
      <c r="C10" s="63">
        <v>11</v>
      </c>
      <c r="D10" s="63" t="s">
        <v>152</v>
      </c>
      <c r="E10" s="63" t="s">
        <v>103</v>
      </c>
      <c r="F10" s="85">
        <v>1</v>
      </c>
      <c r="G10" s="85">
        <v>0</v>
      </c>
      <c r="H10" s="85">
        <f>G10/F10*100</f>
        <v>0</v>
      </c>
    </row>
    <row r="11" spans="1:8" ht="15" customHeight="1">
      <c r="A11" s="128" t="s">
        <v>146</v>
      </c>
      <c r="B11" s="62" t="s">
        <v>86</v>
      </c>
      <c r="C11" s="62">
        <v>11</v>
      </c>
      <c r="D11" s="62" t="s">
        <v>152</v>
      </c>
      <c r="E11" s="63">
        <v>800</v>
      </c>
      <c r="F11" s="85">
        <v>1</v>
      </c>
      <c r="G11" s="21">
        <v>0</v>
      </c>
      <c r="H11" s="86">
        <f>G11/F11*100</f>
        <v>0</v>
      </c>
    </row>
    <row r="12" spans="1:8" ht="15" customHeight="1">
      <c r="A12" s="128" t="s">
        <v>55</v>
      </c>
      <c r="B12" s="90" t="s">
        <v>86</v>
      </c>
      <c r="C12" s="90">
        <v>11</v>
      </c>
      <c r="D12" s="90" t="s">
        <v>152</v>
      </c>
      <c r="E12" s="90">
        <v>870</v>
      </c>
      <c r="F12" s="85">
        <v>1</v>
      </c>
      <c r="G12" s="21">
        <v>0</v>
      </c>
      <c r="H12" s="21">
        <f>G12/F12*100</f>
        <v>0</v>
      </c>
    </row>
    <row r="15" spans="1:5" ht="18.75">
      <c r="A15" s="157" t="s">
        <v>133</v>
      </c>
      <c r="B15" s="157"/>
      <c r="C15" s="81"/>
      <c r="D15" s="158" t="s">
        <v>132</v>
      </c>
      <c r="E15" s="158"/>
    </row>
  </sheetData>
  <sheetProtection/>
  <mergeCells count="14">
    <mergeCell ref="G5:G7"/>
    <mergeCell ref="H5:H7"/>
    <mergeCell ref="B6:B7"/>
    <mergeCell ref="C6:C7"/>
    <mergeCell ref="D6:D7"/>
    <mergeCell ref="E6:E7"/>
    <mergeCell ref="A15:B15"/>
    <mergeCell ref="D15:E15"/>
    <mergeCell ref="G1:H1"/>
    <mergeCell ref="A3:H3"/>
    <mergeCell ref="A4:H4"/>
    <mergeCell ref="A5:A7"/>
    <mergeCell ref="B5:E5"/>
    <mergeCell ref="F5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Сметанин</cp:lastModifiedBy>
  <cp:lastPrinted>2012-05-02T11:51:48Z</cp:lastPrinted>
  <dcterms:created xsi:type="dcterms:W3CDTF">1996-10-08T23:32:33Z</dcterms:created>
  <dcterms:modified xsi:type="dcterms:W3CDTF">2013-04-18T08:40:55Z</dcterms:modified>
  <cp:category/>
  <cp:version/>
  <cp:contentType/>
  <cp:contentStatus/>
</cp:coreProperties>
</file>