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9720" windowHeight="6750" firstSheet="1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/>
  <calcPr fullCalcOnLoad="1"/>
</workbook>
</file>

<file path=xl/comments4.xml><?xml version="1.0" encoding="utf-8"?>
<comments xmlns="http://schemas.openxmlformats.org/spreadsheetml/2006/main">
  <authors>
    <author>Buh-Torgi</author>
  </authors>
  <commentList>
    <comment ref="K86" authorId="0">
      <text>
        <r>
          <rPr>
            <b/>
            <sz val="9"/>
            <rFont val="Tahoma"/>
            <family val="2"/>
          </rPr>
          <t>Buh-Torgi:</t>
        </r>
        <r>
          <rPr>
            <sz val="9"/>
            <rFont val="Tahoma"/>
            <family val="2"/>
          </rPr>
          <t xml:space="preserve">
испр </t>
        </r>
      </text>
    </comment>
    <comment ref="J86" authorId="0">
      <text>
        <r>
          <rPr>
            <b/>
            <sz val="9"/>
            <rFont val="Tahoma"/>
            <family val="0"/>
          </rPr>
          <t>Buh-Torgi:</t>
        </r>
        <r>
          <rPr>
            <sz val="9"/>
            <rFont val="Tahoma"/>
            <family val="0"/>
          </rPr>
          <t xml:space="preserve">
испр
</t>
        </r>
      </text>
    </comment>
  </commentList>
</comments>
</file>

<file path=xl/sharedStrings.xml><?xml version="1.0" encoding="utf-8"?>
<sst xmlns="http://schemas.openxmlformats.org/spreadsheetml/2006/main" count="1908" uniqueCount="342">
  <si>
    <t>ВСЕГО ДОХОДОВ</t>
  </si>
  <si>
    <t>Налог на доходы физических лиц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</si>
  <si>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</si>
  <si>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</si>
  <si>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</si>
  <si>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</si>
  <si>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</si>
  <si>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</si>
  <si>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</si>
  <si>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</si>
  <si>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</si>
  <si>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</si>
  <si>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</si>
  <si>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</si>
  <si>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</si>
  <si>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</si>
  <si>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</si>
  <si>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</si>
  <si>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</si>
  <si>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</si>
  <si>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</si>
  <si>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</si>
  <si>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</si>
  <si>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</si>
  <si>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</si>
  <si>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</si>
  <si>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</si>
  <si>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</si>
  <si>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</si>
  <si>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</si>
  <si>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</si>
  <si>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</si>
  <si>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</si>
  <si>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</si>
  <si>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</si>
  <si>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</si>
  <si>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</si>
  <si>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</si>
  <si>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</si>
  <si>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</si>
  <si>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</si>
  <si>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</si>
  <si>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</si>
  <si>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</si>
  <si>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</si>
  <si>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</si>
  <si>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</si>
  <si>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00</t>
  </si>
  <si>
    <t>000</t>
  </si>
  <si>
    <t>Другие общегосударственные вопросы</t>
  </si>
  <si>
    <t>09</t>
  </si>
  <si>
    <t>Благоустройство</t>
  </si>
  <si>
    <t>-</t>
  </si>
  <si>
    <t>650 01 05 02 01 10 0000 610</t>
  </si>
  <si>
    <t>Резервные фонды</t>
  </si>
  <si>
    <t>14</t>
  </si>
  <si>
    <t>182 1 00 00000 00 0000 000</t>
  </si>
  <si>
    <t>182 1 01 00000 00 0000 000</t>
  </si>
  <si>
    <t>182 1 01 02000 00 0000 000</t>
  </si>
  <si>
    <t>182 1 06 00000 00 0000 000</t>
  </si>
  <si>
    <t>182 1 06 01000 00 0000 000</t>
  </si>
  <si>
    <t>182 1 06 06000 00 0000 000</t>
  </si>
  <si>
    <t>650 1 08 00000 00 0000 000</t>
  </si>
  <si>
    <t>650 2 00 00000 00 0000 000</t>
  </si>
  <si>
    <t>000 1 11 00000 00 0000 000</t>
  </si>
  <si>
    <t>Наименование</t>
  </si>
  <si>
    <t>КЦСР</t>
  </si>
  <si>
    <t>КВР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</si>
  <si>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</si>
  <si>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</si>
  <si>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Прочие мероприятия органов местного самоуправления</t>
  </si>
  <si>
    <t xml:space="preserve">Национальная оборона </t>
  </si>
  <si>
    <t>Услуги в области информационных технологий</t>
  </si>
  <si>
    <t>Муниципальная программа</t>
  </si>
  <si>
    <t>Подпрограмма</t>
  </si>
  <si>
    <t>Направление расходов</t>
  </si>
  <si>
    <t>1</t>
  </si>
  <si>
    <t>0</t>
  </si>
  <si>
    <t>2</t>
  </si>
  <si>
    <t>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</si>
  <si>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</si>
  <si>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Рз</t>
  </si>
  <si>
    <t>Пр</t>
  </si>
  <si>
    <t>МП</t>
  </si>
  <si>
    <t>ПП</t>
  </si>
  <si>
    <t>НР</t>
  </si>
  <si>
    <t>3</t>
  </si>
  <si>
    <t>13</t>
  </si>
  <si>
    <t>870</t>
  </si>
  <si>
    <t>Дата и номер распоряжения</t>
  </si>
  <si>
    <t>Наименование мероприятия</t>
  </si>
  <si>
    <t>руб.</t>
  </si>
  <si>
    <t>КОСГУ</t>
  </si>
  <si>
    <t>Расходное КБК</t>
  </si>
  <si>
    <t>Сумма выплат</t>
  </si>
  <si>
    <t>ИТОГО</t>
  </si>
  <si>
    <t>Наименование показателя</t>
  </si>
  <si>
    <t>Код раздела</t>
  </si>
  <si>
    <t>Код подраздела</t>
  </si>
  <si>
    <t>11</t>
  </si>
  <si>
    <t>Мобилизационная и вневойсковая подготовка</t>
  </si>
  <si>
    <t>10</t>
  </si>
  <si>
    <t>ППП</t>
  </si>
  <si>
    <t>ОМ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</si>
  <si>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</si>
  <si>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</si>
  <si>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</si>
  <si>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</si>
  <si>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</si>
  <si>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</si>
  <si>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</si>
  <si>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Иные закупки товаров, работ и услуг для обеспечения государственных (муниципальных) нужд</t>
  </si>
  <si>
    <t>240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</si>
  <si>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</si>
  <si>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</si>
  <si>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</si>
  <si>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</si>
  <si>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89020</t>
  </si>
  <si>
    <t>540</t>
  </si>
  <si>
    <t>50</t>
  </si>
  <si>
    <t>22020</t>
  </si>
  <si>
    <t>99990</t>
  </si>
  <si>
    <t>82300</t>
  </si>
  <si>
    <t>110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</si>
  <si>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</si>
  <si>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</si>
  <si>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</si>
  <si>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</si>
  <si>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</si>
  <si>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Органы юстиции</t>
  </si>
  <si>
    <t>08</t>
  </si>
  <si>
    <t>D9300</t>
  </si>
  <si>
    <t>85060</t>
  </si>
  <si>
    <t>Дорожное хозяйство (дорожные фонды)</t>
  </si>
  <si>
    <t>20070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</si>
  <si>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</si>
  <si>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</si>
  <si>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мероприятий (в случае если не предусмотрено по обособленным направлениям расходов)</t>
  </si>
  <si>
    <t>Основное мероприятие</t>
  </si>
  <si>
    <t>100 1 03 02000 00 000 000</t>
  </si>
  <si>
    <t>100 1 03 00000 00 0000 000</t>
  </si>
  <si>
    <t>НАЛОГИ НА ТОВАРЫ (РАБОТЫ, УСЛУГИ), РЕАЛИЗУЕМЫЕ НА ТЕРРИТОРИИ РОССИЙСКОЙ ФЕДЕРАЦИИ</t>
  </si>
  <si>
    <t>650 2 02 15001 00 0000 000</t>
  </si>
  <si>
    <t>650 2 02 35118 00 0000 000</t>
  </si>
  <si>
    <t>650 2 02 35930 00 0000 000</t>
  </si>
  <si>
    <t>12</t>
  </si>
  <si>
    <t>Уплата прочих налогов, сборов и иных платежей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</si>
  <si>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</si>
  <si>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</si>
  <si>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S2300</t>
  </si>
  <si>
    <t>Расходы на выплаты персоналу казенных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</si>
  <si>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</si>
  <si>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</si>
  <si>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20030</t>
  </si>
  <si>
    <t>S5060</t>
  </si>
  <si>
    <t>Другие вопросы в области национальной экономики</t>
  </si>
  <si>
    <t>Культура, кинематография</t>
  </si>
  <si>
    <t>Культура</t>
  </si>
  <si>
    <t>Прочие расходы органов местного самоуправления</t>
  </si>
  <si>
    <t>Мобилизационная  и вневойсковая подготовка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</si>
  <si>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</si>
  <si>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</si>
  <si>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сельского поселения Саранпауль</t>
  </si>
  <si>
    <t>Другие вопросы в области национальной безопасности и правоохранительной деятельности</t>
  </si>
  <si>
    <t>26</t>
  </si>
  <si>
    <t>650 1 17 00000 00 0000 000</t>
  </si>
  <si>
    <t>ПРОЧИЕ НЕНАЛОГОВЫЕ ДОХОДЫ</t>
  </si>
  <si>
    <t>650 1 17 01050 10 0000 180</t>
  </si>
  <si>
    <t>Невыясненные поступления, зачисляемые в бюджеты сельских поселений</t>
  </si>
  <si>
    <t>44</t>
  </si>
  <si>
    <t>650</t>
  </si>
  <si>
    <t>62</t>
  </si>
  <si>
    <t>49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</si>
  <si>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</si>
  <si>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</si>
  <si>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</si>
  <si>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</si>
  <si>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Иные межбюджетные трансферты на реализацию мероприятий по содействию трудоустройству граждан</t>
  </si>
  <si>
    <t>47</t>
  </si>
  <si>
    <t>Расходы на софинансирование мероприятий по содействию трудоустройству граждан</t>
  </si>
  <si>
    <t>Транспорт</t>
  </si>
  <si>
    <t>61</t>
  </si>
  <si>
    <t>63</t>
  </si>
  <si>
    <t>48</t>
  </si>
  <si>
    <t>Предоставление субсидий организациям</t>
  </si>
  <si>
    <t>61100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</si>
  <si>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</si>
  <si>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46</t>
  </si>
  <si>
    <t>9</t>
  </si>
  <si>
    <t>Наименование поселения</t>
  </si>
  <si>
    <t>Объем доходов муниципального дорожного фонда, в том числе по источникам:</t>
  </si>
  <si>
    <t xml:space="preserve">Всего объем дорожного фонда
</t>
  </si>
  <si>
    <t>ПЛАН</t>
  </si>
  <si>
    <t>ФАКТ</t>
  </si>
  <si>
    <t>План</t>
  </si>
  <si>
    <t>Факт</t>
  </si>
  <si>
    <t>Показатель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</si>
  <si>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</si>
  <si>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</si>
  <si>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650 2 02 30024 10 0000 150</t>
  </si>
  <si>
    <t>Охрана окружающей среды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</si>
  <si>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</si>
  <si>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</si>
  <si>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</si>
  <si>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650 2 02 10000 00 0000 000</t>
  </si>
  <si>
    <t>650 2 02 30000 00 0000 000</t>
  </si>
  <si>
    <t>Транспортный налог</t>
  </si>
  <si>
    <t>182 1 06 04000 00 0000 000</t>
  </si>
  <si>
    <t>650 2 02 40000 00 0000 150</t>
  </si>
  <si>
    <t>650 2 02 49999 10 0000 150</t>
  </si>
  <si>
    <t>Публичные нормативные социальные выплаты гражданам</t>
  </si>
  <si>
    <t>310</t>
  </si>
  <si>
    <t>Обеспечение проведения выборов и референдумов</t>
  </si>
  <si>
    <t>Расходы на подготовку и проведение выборов в сельском поселении Саранпауль</t>
  </si>
  <si>
    <t>07</t>
  </si>
  <si>
    <t>22050</t>
  </si>
  <si>
    <t>880</t>
  </si>
  <si>
    <t>200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</si>
  <si>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</si>
  <si>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</si>
  <si>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650 2 02 20000 00 0000 150</t>
  </si>
  <si>
    <t>650 2 02 20041 10 0000 150</t>
  </si>
  <si>
    <t>Благоустройство территорий муниципальных образований</t>
  </si>
  <si>
    <t>27</t>
  </si>
  <si>
    <t>F2</t>
  </si>
  <si>
    <t>82600</t>
  </si>
  <si>
    <t>Расходы на софинансирование субсидии на благоустройство территориий муниципальных образований</t>
  </si>
  <si>
    <t>S2600</t>
  </si>
  <si>
    <t>Предоставление субсидии на содержание автомобильных дорог общего пользования местного значения и искусственных сооружений на них</t>
  </si>
  <si>
    <t>21100</t>
  </si>
  <si>
    <t>Расходы на софинансирование субсидии на содержание автомобильных дорог общего пользования местного значения и искусственных сооружений на них</t>
  </si>
  <si>
    <t>S1100</t>
  </si>
  <si>
    <t>Бюджетные инвестиции</t>
  </si>
  <si>
    <t>410</t>
  </si>
  <si>
    <t>Иные межбюджетные трансферты на финансирование наказов избирателей депутатам Думы ХМАО-Югры</t>
  </si>
  <si>
    <t>85160</t>
  </si>
  <si>
    <t>650 1 13 00000 00 0000 000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</si>
  <si>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</si>
  <si>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</si>
  <si>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650 1 13 02995 10 0000 130</t>
  </si>
  <si>
    <t>650 2 02 45160 10 0000 150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</si>
  <si>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</si>
  <si>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650 1 11 05035 10 0000 120</t>
  </si>
  <si>
    <t>650 1 11 09045 10 0000 120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</si>
  <si>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</si>
  <si>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650 1 11 09035 10 0000 120</t>
  </si>
  <si>
    <t>Специальные расходы</t>
  </si>
  <si>
    <t>Бюджет за 2021г. (кассовый план на 31.12.2021г)</t>
  </si>
  <si>
    <t>Исполнение за  2021 года</t>
  </si>
  <si>
    <t xml:space="preserve"> за  2021 года</t>
  </si>
  <si>
    <t>Бюджет за 2021г. (кассовый план и бюджетная роспись на 31.12.2021г)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</si>
  <si>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 2021 год</t>
    </r>
    <r>
      <rPr>
        <b/>
        <sz val="12"/>
        <rFont val="Arial"/>
        <family val="2"/>
      </rPr>
      <t xml:space="preserve">
</t>
    </r>
  </si>
  <si>
    <t>Ведомственная структура расходов бюджета сельского поселения Саранпауль за  2021 год</t>
  </si>
  <si>
    <t>Бюджет за 2021г. (бюджетая роспись на 31.12.2021г)</t>
  </si>
  <si>
    <t>Исполнение за в 2021 год</t>
  </si>
  <si>
    <t>350</t>
  </si>
  <si>
    <t>Социальное обеспечение и иные выплаты населению</t>
  </si>
  <si>
    <t>Прочие расходы</t>
  </si>
  <si>
    <t>85150</t>
  </si>
  <si>
    <t xml:space="preserve">Исполнение расходов бюджета сельского поселения Саранпауль
по разделам, подразделам за  2021 года
</t>
  </si>
  <si>
    <t>Отчет об использовании бюджетных ассигнований резервного фонда администрации сельского поселения Саранауль за  2021 года</t>
  </si>
  <si>
    <t>Отчет об исполнении дорожного фонда по доходам за 2021 года</t>
  </si>
  <si>
    <t>Отчет об исполнении дорожного фонда по расходам за  2021 года</t>
  </si>
  <si>
    <t>Справочно: остатки бюджетных ассигнований дорожного фонда, не использованные в отчетном году (2021 г.)</t>
  </si>
  <si>
    <t>Исполнение за в 2021 года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</si>
  <si>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</si>
  <si>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</si>
  <si>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</si>
  <si>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</si>
  <si>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</si>
  <si>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</si>
  <si>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Санкции за нарушение обязательств, условий муниципальных контрактов, финансируемых из средств дорожного фонда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</si>
  <si>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</si>
  <si>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Доходы от передачи в аренду земельных участков, расположенных в полосе отвода автомобильных дорог общего пользования местного значения</t>
  </si>
  <si>
    <t>Налоговые и неналоговые доходы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</si>
  <si>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</si>
  <si>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</si>
  <si>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</si>
  <si>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Осуществление иных мероприятий в отношении автомобильных дорог общего пользования местного значения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</si>
  <si>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</si>
  <si>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</si>
  <si>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</si>
  <si>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</si>
  <si>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</si>
  <si>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Оплата налогов и прочих обязательных платежей в части дорожного хозяйства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</si>
  <si>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</si>
  <si>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Муниципальная программа "Совершенствование муниципального управления в сельском поселении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</si>
  <si>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</si>
  <si>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</si>
  <si>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</si>
  <si>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Муниципальная программа "Содействие занятости населения в сельском поселения Саранпауль"</t>
  </si>
  <si>
    <t>Муниципальная программа "Развитие транспортной системы сельского поселения Саранпауль"</t>
  </si>
  <si>
    <t>Муниципальная программа "Формирование современной городской среды сельского поселения Саранпауль на 2018-2022 годы"</t>
  </si>
  <si>
    <t>Муниципальная программа «Управление муниципальным имуществом в сельском поселении Саранпауль»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</si>
  <si>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</si>
  <si>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 xml:space="preserve">Муниципальная программа сельского поселения Саранпауль «Благоустройство сельского поселения Саранпауль» </t>
  </si>
  <si>
    <t>Муниципальная программа "Развитие культуры и туризма в сельском поселении Саранпауль"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</si>
  <si>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</si>
  <si>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</si>
  <si>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Основное мероприятие "Обеспечение деятельности администрации сп.Саранпауль"</t>
  </si>
  <si>
    <t>Непрограммные расходы</t>
  </si>
  <si>
    <t>Непрограммное направление деятельности "Исполнение отдельных расходных обязательств сельского поселения Саранпауль"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</si>
  <si>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</si>
  <si>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"Управление Резервным фондом сельского поселения Саранпауль"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</si>
  <si>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</si>
  <si>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</si>
  <si>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Непрограммное расходы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</si>
  <si>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</si>
  <si>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</si>
  <si>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</si>
  <si>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Основное мероприятие "Создание условий для деятельности народных дружин"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</si>
  <si>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</si>
  <si>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занятости детей"</t>
  </si>
  <si>
    <t>Основное мероприятие "Повышение качества транспортных услуг"</t>
  </si>
  <si>
    <t>Подпрограмма 1 "Благоустройство дворовых территорий сельского поселения Саранпауль"</t>
  </si>
  <si>
    <t>Основное мероприятие: Проведение работ по благоустройству дворовых территорий сельского поселения Саранпауль</t>
  </si>
  <si>
    <t>Основное меропритие "Строительство, реконструкция и капитальный ремонт автомобильных дорог общего пользования местного значения"</t>
  </si>
  <si>
    <t>Основное мероприятие "Сохранность автомобильных дорог общего пользования местного значения"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</si>
  <si>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с.п.Саранпауль"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</si>
  <si>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</si>
  <si>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</si>
  <si>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</si>
  <si>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Подпрограмма «Обеспечение равных прав потребителей на получение энергетических ресурсов»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</si>
  <si>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</si>
  <si>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Подпрограмма "Обеспечение реализации муниципальной программы"</t>
  </si>
  <si>
    <t>Основное  мероприятие «Содержание муниципального жилого фонда и подведомственных недвижимых объектов»</t>
  </si>
  <si>
    <t>Подпрограмма "Создание условий для обеспечения качественными коммунальными услугами"</t>
  </si>
  <si>
    <t>Основное мероприятие "Подготовка систем коммунальной инфраструктуры к осенне-зимнему периоду"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</si>
  <si>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</si>
  <si>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"Получение лицензий и разработока проектов зон санитарной охраны и санитарно-защитных зон для объектов коммунальной инфраструктуры"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</si>
  <si>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</si>
  <si>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</si>
  <si>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</si>
  <si>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</si>
  <si>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Непрограммное направление деятельности "Обеспечение исполнений полномочий Совета Депутатов сельского поселения Саранпауль"</t>
  </si>
  <si>
    <t xml:space="preserve">Приложение 1
к Решению Совета депутатов 
сельского поселения Саранпауль 
от 02.08.2022 № 195
</t>
  </si>
  <si>
    <t xml:space="preserve">Приложение 2
к Решению Совета депутатов 
сельского поселения Саранпауль 
от от 02.08.2022 № 195
</t>
  </si>
  <si>
    <t xml:space="preserve">Приложение 3
к Решению Совета депутатов 
сельского поселения Саранпауль 
от 02.08.2022 № 195
</t>
  </si>
  <si>
    <t>Приложение 4
к Решению Совета депутатов 
сельского поселения Саранпауль 
от от 02.08.2022 № 195</t>
  </si>
  <si>
    <t>Приложение 5
к Решению Совета депутатов 
сельского поселения Саранпауль 
от от 02.08.2022 № 195</t>
  </si>
  <si>
    <t>Приложение 6
к Решению Совета депутатов 
сельского поселения Саранпауль 
от 02.08.2022 № 195</t>
  </si>
  <si>
    <t>Приложение 7
к Решению Совета депутатов 
сельского поселения Саранпауль 
от 02.08.2022 № 195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</si>
</sst>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0"/>
    <numFmt numFmtId="196" formatCode="_-* #,##0.0_р_._-;\-* #,##0.0_р_._-;_-* &quot;-&quot;??_р_._-;_-@_-"/>
    <numFmt numFmtId="197" formatCode="#,##0.000"/>
    <numFmt numFmtId="198" formatCode="#,##0.0000"/>
    <numFmt numFmtId="199" formatCode="_(* #,##0.0_);_(* \(#,##0.0\);_(* &quot;-&quot;??_);_(@_)"/>
  </numFmts>
  <fonts count="8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right" vertical="center" wrapText="1"/>
    </xf>
    <xf numFmtId="49" fontId="67" fillId="0" borderId="10" xfId="0" applyNumberFormat="1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7" fillId="0" borderId="0" xfId="0" applyFont="1" applyBorder="1" applyAlignment="1">
      <alignment vertical="center" wrapText="1"/>
    </xf>
    <xf numFmtId="49" fontId="67" fillId="0" borderId="0" xfId="0" applyNumberFormat="1" applyFont="1" applyBorder="1" applyAlignment="1">
      <alignment horizontal="right" vertical="center" wrapText="1"/>
    </xf>
    <xf numFmtId="49" fontId="67" fillId="0" borderId="0" xfId="0" applyNumberFormat="1" applyFont="1" applyBorder="1" applyAlignment="1">
      <alignment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67" fillId="33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4" fontId="6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wrapText="1"/>
    </xf>
    <xf numFmtId="193" fontId="14" fillId="0" borderId="10" xfId="0" applyNumberFormat="1" applyFont="1" applyFill="1" applyBorder="1" applyAlignment="1">
      <alignment horizontal="center" wrapText="1"/>
    </xf>
    <xf numFmtId="193" fontId="1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43" fontId="70" fillId="0" borderId="10" xfId="61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88" fontId="7" fillId="0" borderId="11" xfId="0" applyNumberFormat="1" applyFont="1" applyBorder="1" applyAlignment="1">
      <alignment horizontal="center" wrapText="1"/>
    </xf>
    <xf numFmtId="193" fontId="1" fillId="0" borderId="10" xfId="0" applyNumberFormat="1" applyFont="1" applyBorder="1" applyAlignment="1">
      <alignment horizontal="center" vertical="center" wrapText="1"/>
    </xf>
    <xf numFmtId="188" fontId="71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justify" vertical="top" wrapText="1"/>
    </xf>
    <xf numFmtId="0" fontId="75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right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8" fontId="68" fillId="0" borderId="10" xfId="0" applyNumberFormat="1" applyFont="1" applyFill="1" applyBorder="1" applyAlignment="1">
      <alignment horizontal="center" vertical="top" wrapText="1"/>
    </xf>
    <xf numFmtId="188" fontId="13" fillId="0" borderId="11" xfId="0" applyNumberFormat="1" applyFont="1" applyFill="1" applyBorder="1" applyAlignment="1">
      <alignment horizontal="center" vertical="top" wrapText="1"/>
    </xf>
    <xf numFmtId="188" fontId="12" fillId="0" borderId="11" xfId="0" applyNumberFormat="1" applyFont="1" applyFill="1" applyBorder="1" applyAlignment="1">
      <alignment horizontal="center" vertical="top" wrapText="1"/>
    </xf>
    <xf numFmtId="199" fontId="70" fillId="0" borderId="10" xfId="61" applyNumberFormat="1" applyFont="1" applyFill="1" applyBorder="1" applyAlignment="1">
      <alignment/>
    </xf>
    <xf numFmtId="199" fontId="70" fillId="0" borderId="10" xfId="61" applyNumberFormat="1" applyFont="1" applyBorder="1" applyAlignment="1">
      <alignment/>
    </xf>
    <xf numFmtId="0" fontId="7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49" fontId="71" fillId="0" borderId="10" xfId="0" applyNumberFormat="1" applyFont="1" applyFill="1" applyBorder="1" applyAlignment="1">
      <alignment horizontal="right" vertical="center" wrapText="1"/>
    </xf>
    <xf numFmtId="49" fontId="71" fillId="0" borderId="10" xfId="0" applyNumberFormat="1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49" fontId="76" fillId="0" borderId="10" xfId="0" applyNumberFormat="1" applyFont="1" applyFill="1" applyBorder="1" applyAlignment="1">
      <alignment horizontal="right" vertical="center" wrapText="1"/>
    </xf>
    <xf numFmtId="49" fontId="76" fillId="0" borderId="10" xfId="0" applyNumberFormat="1" applyFont="1" applyFill="1" applyBorder="1" applyAlignment="1">
      <alignment vertical="center" wrapText="1"/>
    </xf>
    <xf numFmtId="188" fontId="76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69" fillId="0" borderId="10" xfId="0" applyFont="1" applyFill="1" applyBorder="1" applyAlignment="1">
      <alignment horizontal="justify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7" fontId="0" fillId="0" borderId="0" xfId="61" applyFont="1" applyFill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4" fontId="11" fillId="0" borderId="10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188" fontId="11" fillId="0" borderId="10" xfId="0" applyNumberFormat="1" applyFont="1" applyFill="1" applyBorder="1" applyAlignment="1">
      <alignment horizontal="center" wrapText="1"/>
    </xf>
    <xf numFmtId="14" fontId="11" fillId="0" borderId="12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left" wrapText="1"/>
    </xf>
    <xf numFmtId="2" fontId="11" fillId="0" borderId="12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99" fontId="70" fillId="0" borderId="10" xfId="61" applyNumberFormat="1" applyFont="1" applyFill="1" applyBorder="1" applyAlignment="1">
      <alignment horizontal="center" vertical="center"/>
    </xf>
    <xf numFmtId="199" fontId="15" fillId="0" borderId="10" xfId="61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6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21.140625" style="50" customWidth="1"/>
    <col min="2" max="2" width="47.00390625" style="50" customWidth="1"/>
    <col min="3" max="5" width="11.140625" style="50" bestFit="1" customWidth="1"/>
    <col min="6" max="16384" width="9.140625" style="50" customWidth="1"/>
  </cols>
  <sheetData>
    <row r="1" spans="3:5" ht="58.5" customHeight="1">
      <c r="C1" s="163" t="s">
        <v>335</v>
      </c>
      <c r="D1" s="164"/>
      <c r="E1" s="164"/>
    </row>
    <row r="2" spans="1:5" ht="15.75">
      <c r="A2" s="165" t="s">
        <v>5</v>
      </c>
      <c r="B2" s="165"/>
      <c r="C2" s="165"/>
      <c r="D2" s="165"/>
      <c r="E2" s="165"/>
    </row>
    <row r="3" spans="1:5" ht="15.75">
      <c r="A3" s="165" t="s">
        <v>249</v>
      </c>
      <c r="B3" s="165"/>
      <c r="C3" s="165"/>
      <c r="D3" s="165"/>
      <c r="E3" s="165"/>
    </row>
    <row r="4" spans="1:5" ht="58.5" customHeight="1">
      <c r="A4" s="62" t="s">
        <v>6</v>
      </c>
      <c r="B4" s="63" t="s">
        <v>7</v>
      </c>
      <c r="C4" s="48" t="s">
        <v>247</v>
      </c>
      <c r="D4" s="48" t="s">
        <v>248</v>
      </c>
      <c r="E4" s="48" t="s">
        <v>38</v>
      </c>
    </row>
    <row r="5" spans="1:5" ht="15" customHeight="1">
      <c r="A5" s="64">
        <v>1</v>
      </c>
      <c r="B5" s="64">
        <v>2</v>
      </c>
      <c r="C5" s="49">
        <v>3</v>
      </c>
      <c r="D5" s="49">
        <v>4</v>
      </c>
      <c r="E5" s="49">
        <v>5</v>
      </c>
    </row>
    <row r="6" spans="1:5" ht="12.75">
      <c r="A6" s="65" t="s">
        <v>56</v>
      </c>
      <c r="B6" s="66" t="s">
        <v>8</v>
      </c>
      <c r="C6" s="78">
        <f>C7+C11+C15+C16+C9+C22+C20</f>
        <v>21735.7</v>
      </c>
      <c r="D6" s="78">
        <f>D7+D11+D15+D16+D9+D22+D20</f>
        <v>21449.600000000002</v>
      </c>
      <c r="E6" s="78">
        <f>D6/C6*100</f>
        <v>98.68373229295584</v>
      </c>
    </row>
    <row r="7" spans="1:5" ht="12.75">
      <c r="A7" s="65" t="s">
        <v>57</v>
      </c>
      <c r="B7" s="66" t="s">
        <v>9</v>
      </c>
      <c r="C7" s="78">
        <f>C8</f>
        <v>7216.6</v>
      </c>
      <c r="D7" s="78">
        <f>D8</f>
        <v>7762.2</v>
      </c>
      <c r="E7" s="78">
        <f>D7/C7*100</f>
        <v>107.56034697780117</v>
      </c>
    </row>
    <row r="8" spans="1:5" ht="12.75">
      <c r="A8" s="67" t="s">
        <v>58</v>
      </c>
      <c r="B8" s="68" t="s">
        <v>1</v>
      </c>
      <c r="C8" s="79">
        <v>7216.6</v>
      </c>
      <c r="D8" s="79">
        <v>7762.2</v>
      </c>
      <c r="E8" s="79">
        <f aca="true" t="shared" si="0" ref="E8:E19">D8/C8*100</f>
        <v>107.56034697780117</v>
      </c>
    </row>
    <row r="9" spans="1:5" ht="38.25">
      <c r="A9" s="65" t="s">
        <v>140</v>
      </c>
      <c r="B9" s="66" t="s">
        <v>141</v>
      </c>
      <c r="C9" s="78">
        <f>C10</f>
        <v>9347</v>
      </c>
      <c r="D9" s="78">
        <f>D10</f>
        <v>9300.7</v>
      </c>
      <c r="E9" s="78">
        <f t="shared" si="0"/>
        <v>99.50465389964695</v>
      </c>
    </row>
    <row r="10" spans="1:5" ht="25.5">
      <c r="A10" s="67" t="s">
        <v>139</v>
      </c>
      <c r="B10" s="68" t="s">
        <v>160</v>
      </c>
      <c r="C10" s="79">
        <v>9347</v>
      </c>
      <c r="D10" s="79">
        <v>9300.7</v>
      </c>
      <c r="E10" s="79">
        <f t="shared" si="0"/>
        <v>99.50465389964695</v>
      </c>
    </row>
    <row r="11" spans="1:5" ht="12.75">
      <c r="A11" s="65" t="s">
        <v>59</v>
      </c>
      <c r="B11" s="66" t="s">
        <v>2</v>
      </c>
      <c r="C11" s="78">
        <f>C12+C14+C13</f>
        <v>2665</v>
      </c>
      <c r="D11" s="78">
        <f>D12+D14+D13</f>
        <v>2680.2999999999997</v>
      </c>
      <c r="E11" s="78">
        <f t="shared" si="0"/>
        <v>100.57410881801125</v>
      </c>
    </row>
    <row r="12" spans="1:5" ht="12.75">
      <c r="A12" s="67" t="s">
        <v>60</v>
      </c>
      <c r="B12" s="68" t="s">
        <v>10</v>
      </c>
      <c r="C12" s="79">
        <v>530</v>
      </c>
      <c r="D12" s="79">
        <v>584.3</v>
      </c>
      <c r="E12" s="79">
        <f t="shared" si="0"/>
        <v>110.24528301886791</v>
      </c>
    </row>
    <row r="13" spans="1:5" ht="12.75">
      <c r="A13" s="67" t="s">
        <v>207</v>
      </c>
      <c r="B13" s="68" t="s">
        <v>206</v>
      </c>
      <c r="C13" s="79">
        <v>110</v>
      </c>
      <c r="D13" s="79">
        <v>103.1</v>
      </c>
      <c r="E13" s="79">
        <f t="shared" si="0"/>
        <v>93.72727272727272</v>
      </c>
    </row>
    <row r="14" spans="1:5" ht="12.75">
      <c r="A14" s="67" t="s">
        <v>61</v>
      </c>
      <c r="B14" s="68" t="s">
        <v>3</v>
      </c>
      <c r="C14" s="79">
        <v>2025</v>
      </c>
      <c r="D14" s="79">
        <v>1992.9</v>
      </c>
      <c r="E14" s="79">
        <f t="shared" si="0"/>
        <v>98.41481481481482</v>
      </c>
    </row>
    <row r="15" spans="1:5" ht="15" customHeight="1">
      <c r="A15" s="65" t="s">
        <v>62</v>
      </c>
      <c r="B15" s="66" t="s">
        <v>11</v>
      </c>
      <c r="C15" s="78">
        <v>30</v>
      </c>
      <c r="D15" s="78">
        <v>16</v>
      </c>
      <c r="E15" s="78">
        <f t="shared" si="0"/>
        <v>53.333333333333336</v>
      </c>
    </row>
    <row r="16" spans="1:5" ht="36.75" customHeight="1">
      <c r="A16" s="65" t="s">
        <v>64</v>
      </c>
      <c r="B16" s="69" t="s">
        <v>12</v>
      </c>
      <c r="C16" s="78">
        <f>C17+C19+C18</f>
        <v>2408.7</v>
      </c>
      <c r="D16" s="78">
        <f>D17+D19+D18</f>
        <v>1617.7</v>
      </c>
      <c r="E16" s="78">
        <f t="shared" si="0"/>
        <v>67.16070909619297</v>
      </c>
    </row>
    <row r="17" spans="1:5" ht="63.75">
      <c r="A17" s="67" t="s">
        <v>242</v>
      </c>
      <c r="B17" s="68" t="s">
        <v>80</v>
      </c>
      <c r="C17" s="79">
        <v>333.6</v>
      </c>
      <c r="D17" s="79">
        <v>338.5</v>
      </c>
      <c r="E17" s="79">
        <f t="shared" si="0"/>
        <v>101.46882494004797</v>
      </c>
    </row>
    <row r="18" spans="1:5" ht="38.25">
      <c r="A18" s="67" t="s">
        <v>245</v>
      </c>
      <c r="B18" s="68" t="s">
        <v>244</v>
      </c>
      <c r="C18" s="79">
        <v>0</v>
      </c>
      <c r="D18" s="79">
        <v>0</v>
      </c>
      <c r="E18" s="79" t="s">
        <v>52</v>
      </c>
    </row>
    <row r="19" spans="1:5" ht="76.5">
      <c r="A19" s="70" t="s">
        <v>243</v>
      </c>
      <c r="B19" s="68" t="s">
        <v>161</v>
      </c>
      <c r="C19" s="79">
        <v>2075.1</v>
      </c>
      <c r="D19" s="79">
        <v>1279.2</v>
      </c>
      <c r="E19" s="79">
        <f t="shared" si="0"/>
        <v>61.64522191701606</v>
      </c>
    </row>
    <row r="20" spans="1:5" ht="38.25">
      <c r="A20" s="71" t="s">
        <v>236</v>
      </c>
      <c r="B20" s="72" t="s">
        <v>237</v>
      </c>
      <c r="C20" s="80">
        <f>C21</f>
        <v>68.4</v>
      </c>
      <c r="D20" s="80">
        <f>D21</f>
        <v>72.7</v>
      </c>
      <c r="E20" s="78">
        <f>D20/C20*100</f>
        <v>106.28654970760235</v>
      </c>
    </row>
    <row r="21" spans="1:5" ht="25.5">
      <c r="A21" s="73" t="s">
        <v>239</v>
      </c>
      <c r="B21" s="74" t="s">
        <v>238</v>
      </c>
      <c r="C21" s="81">
        <v>68.4</v>
      </c>
      <c r="D21" s="81">
        <v>72.7</v>
      </c>
      <c r="E21" s="79">
        <f>D21/C21*100</f>
        <v>106.28654970760235</v>
      </c>
    </row>
    <row r="22" spans="1:5" ht="12.75">
      <c r="A22" s="71" t="s">
        <v>165</v>
      </c>
      <c r="B22" s="72" t="s">
        <v>166</v>
      </c>
      <c r="C22" s="80">
        <f>C23</f>
        <v>0</v>
      </c>
      <c r="D22" s="80">
        <f>D23</f>
        <v>0</v>
      </c>
      <c r="E22" s="79" t="s">
        <v>52</v>
      </c>
    </row>
    <row r="23" spans="1:5" ht="25.5">
      <c r="A23" s="73" t="s">
        <v>167</v>
      </c>
      <c r="B23" s="74" t="s">
        <v>168</v>
      </c>
      <c r="C23" s="81">
        <v>0</v>
      </c>
      <c r="D23" s="81">
        <v>0</v>
      </c>
      <c r="E23" s="79" t="s">
        <v>52</v>
      </c>
    </row>
    <row r="24" spans="1:5" ht="23.25" customHeight="1">
      <c r="A24" s="65" t="s">
        <v>63</v>
      </c>
      <c r="B24" s="66" t="s">
        <v>13</v>
      </c>
      <c r="C24" s="78">
        <f>C25+C29+C33+C370+C27</f>
        <v>55105.899999999994</v>
      </c>
      <c r="D24" s="78">
        <f>D25+D29+D33+D370+D27</f>
        <v>55079.7</v>
      </c>
      <c r="E24" s="78">
        <f aca="true" t="shared" si="1" ref="E24:E36">D24/C24*100</f>
        <v>99.95245518175005</v>
      </c>
    </row>
    <row r="25" spans="1:5" ht="12.75">
      <c r="A25" s="65" t="s">
        <v>204</v>
      </c>
      <c r="B25" s="66" t="s">
        <v>14</v>
      </c>
      <c r="C25" s="78">
        <f>C26</f>
        <v>43307.4</v>
      </c>
      <c r="D25" s="78">
        <f>D26</f>
        <v>43307.4</v>
      </c>
      <c r="E25" s="78">
        <f t="shared" si="1"/>
        <v>100</v>
      </c>
    </row>
    <row r="26" spans="1:5" ht="25.5">
      <c r="A26" s="67" t="s">
        <v>142</v>
      </c>
      <c r="B26" s="68" t="s">
        <v>15</v>
      </c>
      <c r="C26" s="79">
        <v>43307.4</v>
      </c>
      <c r="D26" s="79">
        <v>43307.4</v>
      </c>
      <c r="E26" s="79">
        <f t="shared" si="1"/>
        <v>100</v>
      </c>
    </row>
    <row r="27" spans="1:5" ht="38.25">
      <c r="A27" s="65" t="s">
        <v>220</v>
      </c>
      <c r="B27" s="66" t="s">
        <v>218</v>
      </c>
      <c r="C27" s="78">
        <f>C28</f>
        <v>1400</v>
      </c>
      <c r="D27" s="78">
        <f>D28</f>
        <v>1400</v>
      </c>
      <c r="E27" s="78">
        <f t="shared" si="1"/>
        <v>100</v>
      </c>
    </row>
    <row r="28" spans="1:5" ht="63.75">
      <c r="A28" s="67" t="s">
        <v>221</v>
      </c>
      <c r="B28" s="68" t="s">
        <v>219</v>
      </c>
      <c r="C28" s="79">
        <v>1400</v>
      </c>
      <c r="D28" s="79">
        <v>1400</v>
      </c>
      <c r="E28" s="79">
        <f t="shared" si="1"/>
        <v>100</v>
      </c>
    </row>
    <row r="29" spans="1:5" ht="12.75">
      <c r="A29" s="65" t="s">
        <v>205</v>
      </c>
      <c r="B29" s="66" t="s">
        <v>16</v>
      </c>
      <c r="C29" s="78">
        <f>C32+C31+C30</f>
        <v>548.6999999999999</v>
      </c>
      <c r="D29" s="78">
        <f>D32+D31+D30</f>
        <v>548.6999999999999</v>
      </c>
      <c r="E29" s="78">
        <f t="shared" si="1"/>
        <v>100</v>
      </c>
    </row>
    <row r="30" spans="1:5" ht="38.25">
      <c r="A30" s="67" t="s">
        <v>199</v>
      </c>
      <c r="B30" s="68" t="s">
        <v>198</v>
      </c>
      <c r="C30" s="79">
        <v>4.3</v>
      </c>
      <c r="D30" s="79">
        <v>4.3</v>
      </c>
      <c r="E30" s="79">
        <f>D30/C30*100</f>
        <v>100</v>
      </c>
    </row>
    <row r="31" spans="1:5" ht="38.25">
      <c r="A31" s="67" t="s">
        <v>143</v>
      </c>
      <c r="B31" s="68" t="s">
        <v>18</v>
      </c>
      <c r="C31" s="79">
        <v>466.4</v>
      </c>
      <c r="D31" s="79">
        <v>466.4</v>
      </c>
      <c r="E31" s="79">
        <f>D31/C31*100</f>
        <v>100</v>
      </c>
    </row>
    <row r="32" spans="1:5" ht="25.5">
      <c r="A32" s="67" t="s">
        <v>144</v>
      </c>
      <c r="B32" s="68" t="s">
        <v>17</v>
      </c>
      <c r="C32" s="79">
        <v>78</v>
      </c>
      <c r="D32" s="79">
        <v>78</v>
      </c>
      <c r="E32" s="79">
        <f t="shared" si="1"/>
        <v>100</v>
      </c>
    </row>
    <row r="33" spans="1:5" ht="12.75">
      <c r="A33" s="65" t="s">
        <v>208</v>
      </c>
      <c r="B33" s="66" t="s">
        <v>19</v>
      </c>
      <c r="C33" s="78">
        <f>C34+C35</f>
        <v>9849.8</v>
      </c>
      <c r="D33" s="78">
        <f>D34+D35</f>
        <v>9823.599999999999</v>
      </c>
      <c r="E33" s="78">
        <f t="shared" si="1"/>
        <v>99.7340047513655</v>
      </c>
    </row>
    <row r="34" spans="1:5" ht="25.5">
      <c r="A34" s="67" t="s">
        <v>209</v>
      </c>
      <c r="B34" s="68" t="s">
        <v>4</v>
      </c>
      <c r="C34" s="79">
        <v>5085.6</v>
      </c>
      <c r="D34" s="79">
        <v>5059.4</v>
      </c>
      <c r="E34" s="79">
        <f t="shared" si="1"/>
        <v>99.48481988359288</v>
      </c>
    </row>
    <row r="35" spans="1:5" ht="51">
      <c r="A35" s="75" t="s">
        <v>240</v>
      </c>
      <c r="B35" s="76" t="s">
        <v>241</v>
      </c>
      <c r="C35" s="79">
        <v>4764.2</v>
      </c>
      <c r="D35" s="79">
        <v>4764.2</v>
      </c>
      <c r="E35" s="79">
        <f>D35/C35*100</f>
        <v>100</v>
      </c>
    </row>
    <row r="36" spans="1:5" ht="12.75">
      <c r="A36" s="77"/>
      <c r="B36" s="66" t="s">
        <v>0</v>
      </c>
      <c r="C36" s="78">
        <f>C6+C24</f>
        <v>76841.59999999999</v>
      </c>
      <c r="D36" s="78">
        <f>D6+D24</f>
        <v>76529.3</v>
      </c>
      <c r="E36" s="78">
        <f t="shared" si="1"/>
        <v>99.593579519427</v>
      </c>
    </row>
    <row r="37" ht="12.75">
      <c r="D37" s="161"/>
    </row>
    <row r="38" spans="1:5" ht="18.75">
      <c r="A38" s="166"/>
      <c r="B38" s="166"/>
      <c r="C38" s="51"/>
      <c r="D38" s="167"/>
      <c r="E38" s="167"/>
    </row>
    <row r="39" ht="12.75">
      <c r="D39" s="162"/>
    </row>
  </sheetData>
  <sheetProtection/>
  <mergeCells count="5">
    <mergeCell ref="C1:E1"/>
    <mergeCell ref="A2:E2"/>
    <mergeCell ref="A3:E3"/>
    <mergeCell ref="A38:B38"/>
    <mergeCell ref="D38:E38"/>
  </mergeCells>
  <printOptions/>
  <pageMargins left="0.3937007874015748" right="0" top="0.53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12"/>
      <c r="D1" s="13"/>
      <c r="E1" s="12" t="s">
        <v>336</v>
      </c>
    </row>
    <row r="2" spans="1:5" ht="48" customHeight="1">
      <c r="A2" s="168" t="s">
        <v>251</v>
      </c>
      <c r="B2" s="169"/>
      <c r="C2" s="169"/>
      <c r="D2" s="169"/>
      <c r="E2" s="169"/>
    </row>
    <row r="3" spans="1:5" ht="15" customHeight="1">
      <c r="A3" s="170" t="s">
        <v>22</v>
      </c>
      <c r="B3" s="170"/>
      <c r="C3" s="170"/>
      <c r="D3" s="170"/>
      <c r="E3" s="170"/>
    </row>
    <row r="4" spans="1:5" ht="69" customHeight="1">
      <c r="A4" s="2" t="s">
        <v>20</v>
      </c>
      <c r="B4" s="3" t="s">
        <v>27</v>
      </c>
      <c r="C4" s="48" t="s">
        <v>250</v>
      </c>
      <c r="D4" s="48" t="s">
        <v>248</v>
      </c>
      <c r="E4" s="2" t="s">
        <v>38</v>
      </c>
    </row>
    <row r="5" spans="1:5" ht="25.5">
      <c r="A5" s="4" t="s">
        <v>25</v>
      </c>
      <c r="B5" s="8" t="s">
        <v>39</v>
      </c>
      <c r="C5" s="60">
        <f>C7-C6</f>
        <v>2172.1</v>
      </c>
      <c r="D5" s="60">
        <f>D6-D7</f>
        <v>1412.4500000000003</v>
      </c>
      <c r="E5" s="60">
        <f>D5/C5*100</f>
        <v>65.02693246167304</v>
      </c>
    </row>
    <row r="6" spans="1:5" ht="38.25">
      <c r="A6" s="4" t="s">
        <v>26</v>
      </c>
      <c r="B6" s="4" t="s">
        <v>23</v>
      </c>
      <c r="C6" s="60">
        <v>0</v>
      </c>
      <c r="D6" s="60">
        <v>3584.55</v>
      </c>
      <c r="E6" s="60" t="s">
        <v>52</v>
      </c>
    </row>
    <row r="7" spans="1:5" ht="38.25">
      <c r="A7" s="4" t="s">
        <v>53</v>
      </c>
      <c r="B7" s="4" t="s">
        <v>24</v>
      </c>
      <c r="C7" s="60">
        <v>2172.1</v>
      </c>
      <c r="D7" s="60">
        <v>2172.1</v>
      </c>
      <c r="E7" s="60">
        <f>D7/C7*100</f>
        <v>100</v>
      </c>
    </row>
    <row r="8" spans="1:5" ht="15" customHeight="1">
      <c r="A8" s="5"/>
      <c r="B8" s="6" t="s">
        <v>21</v>
      </c>
      <c r="C8" s="7">
        <f>C7-C6</f>
        <v>2172.1</v>
      </c>
      <c r="D8" s="59">
        <f>D6-D7</f>
        <v>1412.4500000000003</v>
      </c>
      <c r="E8" s="9">
        <f>D8/C8*100</f>
        <v>65.02693246167304</v>
      </c>
    </row>
    <row r="9" spans="1:4" ht="12.75">
      <c r="A9" s="1"/>
      <c r="C9" s="19"/>
      <c r="D9" s="19"/>
    </row>
    <row r="10" spans="1:5" ht="18.75">
      <c r="A10" s="171"/>
      <c r="B10" s="171"/>
      <c r="C10" s="10"/>
      <c r="D10" s="172"/>
      <c r="E10" s="172"/>
    </row>
    <row r="11" ht="12.75">
      <c r="D11" s="19"/>
    </row>
  </sheetData>
  <sheetProtection/>
  <mergeCells count="4">
    <mergeCell ref="A2:E2"/>
    <mergeCell ref="A3:E3"/>
    <mergeCell ref="A10:B10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47.421875" style="50" customWidth="1"/>
    <col min="2" max="3" width="9.140625" style="50" customWidth="1"/>
    <col min="4" max="4" width="15.28125" style="50" customWidth="1"/>
    <col min="5" max="5" width="12.28125" style="50" customWidth="1"/>
    <col min="6" max="6" width="13.421875" style="50" customWidth="1"/>
    <col min="7" max="16384" width="9.140625" style="50" customWidth="1"/>
  </cols>
  <sheetData>
    <row r="1" spans="4:6" ht="70.5" customHeight="1">
      <c r="D1" s="175" t="s">
        <v>337</v>
      </c>
      <c r="E1" s="176"/>
      <c r="F1" s="177"/>
    </row>
    <row r="2" spans="1:6" ht="35.25" customHeight="1">
      <c r="A2" s="173" t="s">
        <v>259</v>
      </c>
      <c r="B2" s="173"/>
      <c r="C2" s="173"/>
      <c r="D2" s="174"/>
      <c r="E2" s="174"/>
      <c r="F2" s="174"/>
    </row>
    <row r="3" spans="1:6" ht="15.75">
      <c r="A3" s="178" t="s">
        <v>22</v>
      </c>
      <c r="B3" s="178"/>
      <c r="C3" s="178"/>
      <c r="D3" s="179"/>
      <c r="E3" s="179"/>
      <c r="F3" s="179"/>
    </row>
    <row r="4" spans="1:6" ht="81.75" customHeight="1">
      <c r="A4" s="36" t="s">
        <v>96</v>
      </c>
      <c r="B4" s="36" t="s">
        <v>97</v>
      </c>
      <c r="C4" s="36" t="s">
        <v>98</v>
      </c>
      <c r="D4" s="85" t="s">
        <v>253</v>
      </c>
      <c r="E4" s="85" t="s">
        <v>264</v>
      </c>
      <c r="F4" s="36" t="s">
        <v>38</v>
      </c>
    </row>
    <row r="5" spans="1:6" ht="14.25">
      <c r="A5" s="86" t="s">
        <v>30</v>
      </c>
      <c r="B5" s="87" t="s">
        <v>40</v>
      </c>
      <c r="C5" s="88" t="s">
        <v>47</v>
      </c>
      <c r="D5" s="61">
        <f>D6+D7+D10+D11+D8+D9</f>
        <v>39357.5</v>
      </c>
      <c r="E5" s="61">
        <f>E6+E7+E10+E11+E8+E9</f>
        <v>38735.6</v>
      </c>
      <c r="F5" s="34">
        <f>+E5/D5*100</f>
        <v>98.41986914819284</v>
      </c>
    </row>
    <row r="6" spans="1:6" ht="45">
      <c r="A6" s="89" t="s">
        <v>45</v>
      </c>
      <c r="B6" s="90" t="s">
        <v>40</v>
      </c>
      <c r="C6" s="91" t="s">
        <v>41</v>
      </c>
      <c r="D6" s="92">
        <v>2165.4</v>
      </c>
      <c r="E6" s="92">
        <v>2164.7</v>
      </c>
      <c r="F6" s="35">
        <f aca="true" t="shared" si="0" ref="F6:F30">+E6/D6*100</f>
        <v>99.9676734090699</v>
      </c>
    </row>
    <row r="7" spans="1:6" ht="60">
      <c r="A7" s="89" t="s">
        <v>68</v>
      </c>
      <c r="B7" s="90" t="s">
        <v>40</v>
      </c>
      <c r="C7" s="91" t="s">
        <v>43</v>
      </c>
      <c r="D7" s="92">
        <v>22318.6</v>
      </c>
      <c r="E7" s="92">
        <v>22176</v>
      </c>
      <c r="F7" s="35">
        <f t="shared" si="0"/>
        <v>99.36107103492155</v>
      </c>
    </row>
    <row r="8" spans="1:6" ht="45">
      <c r="A8" s="89" t="s">
        <v>114</v>
      </c>
      <c r="B8" s="90" t="s">
        <v>40</v>
      </c>
      <c r="C8" s="91" t="s">
        <v>115</v>
      </c>
      <c r="D8" s="92">
        <v>115.1</v>
      </c>
      <c r="E8" s="92">
        <v>115.1</v>
      </c>
      <c r="F8" s="35">
        <f t="shared" si="0"/>
        <v>100</v>
      </c>
    </row>
    <row r="9" spans="1:6" ht="19.5" customHeight="1">
      <c r="A9" s="89" t="s">
        <v>212</v>
      </c>
      <c r="B9" s="90" t="s">
        <v>40</v>
      </c>
      <c r="C9" s="91" t="s">
        <v>214</v>
      </c>
      <c r="D9" s="92">
        <v>319</v>
      </c>
      <c r="E9" s="92">
        <v>319</v>
      </c>
      <c r="F9" s="35">
        <f t="shared" si="0"/>
        <v>100</v>
      </c>
    </row>
    <row r="10" spans="1:6" ht="15">
      <c r="A10" s="89" t="s">
        <v>54</v>
      </c>
      <c r="B10" s="90" t="s">
        <v>40</v>
      </c>
      <c r="C10" s="91">
        <v>11</v>
      </c>
      <c r="D10" s="92">
        <v>1</v>
      </c>
      <c r="E10" s="92">
        <v>0</v>
      </c>
      <c r="F10" s="35">
        <f t="shared" si="0"/>
        <v>0</v>
      </c>
    </row>
    <row r="11" spans="1:6" ht="15">
      <c r="A11" s="89" t="s">
        <v>49</v>
      </c>
      <c r="B11" s="90" t="s">
        <v>40</v>
      </c>
      <c r="C11" s="91">
        <v>13</v>
      </c>
      <c r="D11" s="92">
        <v>14438.4</v>
      </c>
      <c r="E11" s="92">
        <v>13960.8</v>
      </c>
      <c r="F11" s="35">
        <f t="shared" si="0"/>
        <v>96.69215425531915</v>
      </c>
    </row>
    <row r="12" spans="1:6" ht="14.25">
      <c r="A12" s="86" t="s">
        <v>71</v>
      </c>
      <c r="B12" s="87" t="s">
        <v>41</v>
      </c>
      <c r="C12" s="88" t="s">
        <v>47</v>
      </c>
      <c r="D12" s="61">
        <f>D13</f>
        <v>466.4</v>
      </c>
      <c r="E12" s="61">
        <f>E13</f>
        <v>466.4</v>
      </c>
      <c r="F12" s="34">
        <f t="shared" si="0"/>
        <v>100</v>
      </c>
    </row>
    <row r="13" spans="1:6" ht="15">
      <c r="A13" s="89" t="s">
        <v>159</v>
      </c>
      <c r="B13" s="90" t="s">
        <v>41</v>
      </c>
      <c r="C13" s="91" t="s">
        <v>42</v>
      </c>
      <c r="D13" s="92">
        <v>466.4</v>
      </c>
      <c r="E13" s="92">
        <v>466.4</v>
      </c>
      <c r="F13" s="35">
        <f t="shared" si="0"/>
        <v>100</v>
      </c>
    </row>
    <row r="14" spans="1:6" ht="28.5">
      <c r="A14" s="86" t="s">
        <v>31</v>
      </c>
      <c r="B14" s="87" t="s">
        <v>42</v>
      </c>
      <c r="C14" s="88" t="s">
        <v>47</v>
      </c>
      <c r="D14" s="61">
        <f>D15+D16+D17</f>
        <v>148.2</v>
      </c>
      <c r="E14" s="61">
        <f>E15+E16+E17</f>
        <v>148.2</v>
      </c>
      <c r="F14" s="34">
        <f t="shared" si="0"/>
        <v>100</v>
      </c>
    </row>
    <row r="15" spans="1:6" ht="15">
      <c r="A15" s="89" t="s">
        <v>129</v>
      </c>
      <c r="B15" s="90" t="s">
        <v>42</v>
      </c>
      <c r="C15" s="91" t="s">
        <v>43</v>
      </c>
      <c r="D15" s="92">
        <v>78</v>
      </c>
      <c r="E15" s="92">
        <v>78</v>
      </c>
      <c r="F15" s="35">
        <f t="shared" si="0"/>
        <v>100</v>
      </c>
    </row>
    <row r="16" spans="1:6" ht="45">
      <c r="A16" s="93" t="s">
        <v>151</v>
      </c>
      <c r="B16" s="90" t="s">
        <v>42</v>
      </c>
      <c r="C16" s="91" t="s">
        <v>50</v>
      </c>
      <c r="D16" s="92">
        <v>34</v>
      </c>
      <c r="E16" s="92">
        <v>34</v>
      </c>
      <c r="F16" s="35">
        <f t="shared" si="0"/>
        <v>100</v>
      </c>
    </row>
    <row r="17" spans="1:6" ht="30">
      <c r="A17" s="93" t="s">
        <v>163</v>
      </c>
      <c r="B17" s="90" t="s">
        <v>42</v>
      </c>
      <c r="C17" s="91" t="s">
        <v>55</v>
      </c>
      <c r="D17" s="92">
        <v>36.199999999999996</v>
      </c>
      <c r="E17" s="92">
        <v>36.2</v>
      </c>
      <c r="F17" s="35">
        <f t="shared" si="0"/>
        <v>100.00000000000003</v>
      </c>
    </row>
    <row r="18" spans="1:6" ht="14.25">
      <c r="A18" s="86" t="s">
        <v>32</v>
      </c>
      <c r="B18" s="87" t="s">
        <v>43</v>
      </c>
      <c r="C18" s="88" t="s">
        <v>47</v>
      </c>
      <c r="D18" s="61">
        <f>D19+D21+D22+D23+D20</f>
        <v>23505.499999999996</v>
      </c>
      <c r="E18" s="61">
        <f>E19+E21+E22+E23+E20</f>
        <v>20535.3</v>
      </c>
      <c r="F18" s="34">
        <f t="shared" si="0"/>
        <v>87.36380847035801</v>
      </c>
    </row>
    <row r="19" spans="1:6" ht="15">
      <c r="A19" s="93" t="s">
        <v>33</v>
      </c>
      <c r="B19" s="90" t="s">
        <v>43</v>
      </c>
      <c r="C19" s="91" t="s">
        <v>40</v>
      </c>
      <c r="D19" s="92">
        <v>2350</v>
      </c>
      <c r="E19" s="92">
        <v>1907.7</v>
      </c>
      <c r="F19" s="35">
        <f t="shared" si="0"/>
        <v>81.17872340425532</v>
      </c>
    </row>
    <row r="20" spans="1:6" ht="15">
      <c r="A20" s="93" t="s">
        <v>180</v>
      </c>
      <c r="B20" s="90" t="s">
        <v>43</v>
      </c>
      <c r="C20" s="91" t="s">
        <v>130</v>
      </c>
      <c r="D20" s="92">
        <v>166.5</v>
      </c>
      <c r="E20" s="92">
        <v>166.5</v>
      </c>
      <c r="F20" s="35">
        <f t="shared" si="0"/>
        <v>100</v>
      </c>
    </row>
    <row r="21" spans="1:6" ht="15">
      <c r="A21" s="89" t="s">
        <v>133</v>
      </c>
      <c r="B21" s="90" t="s">
        <v>43</v>
      </c>
      <c r="C21" s="91" t="s">
        <v>50</v>
      </c>
      <c r="D21" s="92">
        <v>19141.1</v>
      </c>
      <c r="E21" s="92">
        <v>16703.7</v>
      </c>
      <c r="F21" s="35">
        <f t="shared" si="0"/>
        <v>87.2661445789427</v>
      </c>
    </row>
    <row r="22" spans="1:6" ht="15">
      <c r="A22" s="89" t="s">
        <v>34</v>
      </c>
      <c r="B22" s="90" t="s">
        <v>43</v>
      </c>
      <c r="C22" s="91">
        <v>10</v>
      </c>
      <c r="D22" s="92">
        <v>179.8</v>
      </c>
      <c r="E22" s="92">
        <v>179.8</v>
      </c>
      <c r="F22" s="35">
        <f t="shared" si="0"/>
        <v>100</v>
      </c>
    </row>
    <row r="23" spans="1:6" ht="30">
      <c r="A23" s="89" t="s">
        <v>155</v>
      </c>
      <c r="B23" s="90" t="s">
        <v>43</v>
      </c>
      <c r="C23" s="91" t="s">
        <v>145</v>
      </c>
      <c r="D23" s="92">
        <v>1668.1</v>
      </c>
      <c r="E23" s="92">
        <v>1577.6</v>
      </c>
      <c r="F23" s="35">
        <f t="shared" si="0"/>
        <v>94.57466578742282</v>
      </c>
    </row>
    <row r="24" spans="1:6" ht="14.25">
      <c r="A24" s="86" t="s">
        <v>35</v>
      </c>
      <c r="B24" s="87" t="s">
        <v>44</v>
      </c>
      <c r="C24" s="88" t="s">
        <v>47</v>
      </c>
      <c r="D24" s="61">
        <f>D25+D26+D27</f>
        <v>15044.2</v>
      </c>
      <c r="E24" s="61">
        <f>E25+E26+E27</f>
        <v>14742.5</v>
      </c>
      <c r="F24" s="34">
        <f t="shared" si="0"/>
        <v>97.99457598277075</v>
      </c>
    </row>
    <row r="25" spans="1:6" ht="15">
      <c r="A25" s="89" t="s">
        <v>28</v>
      </c>
      <c r="B25" s="90" t="s">
        <v>44</v>
      </c>
      <c r="C25" s="91" t="s">
        <v>40</v>
      </c>
      <c r="D25" s="92">
        <v>1390.8</v>
      </c>
      <c r="E25" s="92">
        <v>1382.9</v>
      </c>
      <c r="F25" s="35">
        <f t="shared" si="0"/>
        <v>99.43198159332759</v>
      </c>
    </row>
    <row r="26" spans="1:6" ht="15">
      <c r="A26" s="89" t="s">
        <v>29</v>
      </c>
      <c r="B26" s="90" t="s">
        <v>44</v>
      </c>
      <c r="C26" s="91" t="s">
        <v>41</v>
      </c>
      <c r="D26" s="92">
        <v>9821.300000000001</v>
      </c>
      <c r="E26" s="92">
        <v>9722.5</v>
      </c>
      <c r="F26" s="35">
        <f t="shared" si="0"/>
        <v>98.99402319448545</v>
      </c>
    </row>
    <row r="27" spans="1:6" ht="15">
      <c r="A27" s="89" t="s">
        <v>51</v>
      </c>
      <c r="B27" s="90" t="s">
        <v>44</v>
      </c>
      <c r="C27" s="91" t="s">
        <v>42</v>
      </c>
      <c r="D27" s="92">
        <v>3832.1</v>
      </c>
      <c r="E27" s="92">
        <v>3637.1</v>
      </c>
      <c r="F27" s="35">
        <f t="shared" si="0"/>
        <v>94.91140627854179</v>
      </c>
    </row>
    <row r="28" spans="1:6" ht="14.25">
      <c r="A28" s="33" t="s">
        <v>200</v>
      </c>
      <c r="B28" s="87" t="s">
        <v>115</v>
      </c>
      <c r="C28" s="88" t="s">
        <v>47</v>
      </c>
      <c r="D28" s="61">
        <f>D29</f>
        <v>31.7</v>
      </c>
      <c r="E28" s="61">
        <f>E29</f>
        <v>31.7</v>
      </c>
      <c r="F28" s="34">
        <f t="shared" si="0"/>
        <v>100</v>
      </c>
    </row>
    <row r="29" spans="1:6" ht="30">
      <c r="A29" s="29" t="s">
        <v>201</v>
      </c>
      <c r="B29" s="90" t="s">
        <v>115</v>
      </c>
      <c r="C29" s="91" t="s">
        <v>44</v>
      </c>
      <c r="D29" s="92">
        <v>31.7</v>
      </c>
      <c r="E29" s="92">
        <v>31.7</v>
      </c>
      <c r="F29" s="35">
        <f t="shared" si="0"/>
        <v>100</v>
      </c>
    </row>
    <row r="30" spans="1:6" ht="14.25">
      <c r="A30" s="28" t="s">
        <v>156</v>
      </c>
      <c r="B30" s="87" t="s">
        <v>130</v>
      </c>
      <c r="C30" s="88" t="s">
        <v>47</v>
      </c>
      <c r="D30" s="61">
        <f>D31</f>
        <v>160.1</v>
      </c>
      <c r="E30" s="61">
        <f>E31</f>
        <v>157.1</v>
      </c>
      <c r="F30" s="34">
        <f t="shared" si="0"/>
        <v>98.1261711430356</v>
      </c>
    </row>
    <row r="31" spans="1:6" ht="15">
      <c r="A31" s="30" t="s">
        <v>157</v>
      </c>
      <c r="B31" s="90" t="s">
        <v>130</v>
      </c>
      <c r="C31" s="91" t="s">
        <v>40</v>
      </c>
      <c r="D31" s="92">
        <v>160.1</v>
      </c>
      <c r="E31" s="92">
        <v>157.1</v>
      </c>
      <c r="F31" s="35">
        <f>+E31/D31*100</f>
        <v>98.1261711430356</v>
      </c>
    </row>
    <row r="32" spans="1:6" ht="14.25">
      <c r="A32" s="86" t="s">
        <v>36</v>
      </c>
      <c r="B32" s="87">
        <v>10</v>
      </c>
      <c r="C32" s="88" t="s">
        <v>47</v>
      </c>
      <c r="D32" s="61">
        <f>D33</f>
        <v>300</v>
      </c>
      <c r="E32" s="61">
        <f>E33</f>
        <v>300</v>
      </c>
      <c r="F32" s="34">
        <f>+E32/D32*100</f>
        <v>100</v>
      </c>
    </row>
    <row r="33" spans="1:6" ht="15">
      <c r="A33" s="89" t="s">
        <v>46</v>
      </c>
      <c r="B33" s="90">
        <v>10</v>
      </c>
      <c r="C33" s="91" t="s">
        <v>40</v>
      </c>
      <c r="D33" s="92">
        <v>300</v>
      </c>
      <c r="E33" s="92">
        <v>300</v>
      </c>
      <c r="F33" s="35">
        <f>+E33/D33*100</f>
        <v>100</v>
      </c>
    </row>
    <row r="34" spans="1:6" ht="15">
      <c r="A34" s="86" t="s">
        <v>37</v>
      </c>
      <c r="B34" s="91"/>
      <c r="C34" s="91"/>
      <c r="D34" s="61">
        <f>D5+D12+D14+D18+D24+D32+D30+D28</f>
        <v>79013.59999999999</v>
      </c>
      <c r="E34" s="61">
        <f>E5+E12+E14+E18+E24+E32+E30+E28</f>
        <v>75116.8</v>
      </c>
      <c r="F34" s="34">
        <f>+E34/D34*100</f>
        <v>95.06819079247119</v>
      </c>
    </row>
    <row r="37" spans="1:5" ht="18.75">
      <c r="A37" s="166"/>
      <c r="B37" s="166"/>
      <c r="C37" s="51"/>
      <c r="D37" s="167"/>
      <c r="E37" s="167"/>
    </row>
    <row r="39" spans="4:5" ht="12.75">
      <c r="D39" s="100"/>
      <c r="E39" s="100"/>
    </row>
  </sheetData>
  <sheetProtection/>
  <mergeCells count="5">
    <mergeCell ref="A37:B37"/>
    <mergeCell ref="D37:E37"/>
    <mergeCell ref="A2:F2"/>
    <mergeCell ref="D1:F1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zoomScale="120" zoomScaleNormal="120" zoomScalePageLayoutView="0" workbookViewId="0" topLeftCell="A1">
      <selection activeCell="J1" sqref="J1:L1"/>
    </sheetView>
  </sheetViews>
  <sheetFormatPr defaultColWidth="9.140625" defaultRowHeight="12.75"/>
  <cols>
    <col min="1" max="1" width="46.8515625" style="50" customWidth="1"/>
    <col min="2" max="2" width="4.7109375" style="50" customWidth="1"/>
    <col min="3" max="3" width="4.8515625" style="50" customWidth="1"/>
    <col min="4" max="4" width="6.57421875" style="50" customWidth="1"/>
    <col min="5" max="5" width="5.140625" style="58" customWidth="1"/>
    <col min="6" max="6" width="4.28125" style="50" customWidth="1"/>
    <col min="7" max="7" width="5.28125" style="50" customWidth="1"/>
    <col min="8" max="8" width="6.57421875" style="50" customWidth="1"/>
    <col min="9" max="9" width="4.8515625" style="50" customWidth="1"/>
    <col min="10" max="10" width="12.421875" style="50" customWidth="1"/>
    <col min="11" max="11" width="14.140625" style="50" customWidth="1"/>
    <col min="12" max="16384" width="9.140625" style="50" customWidth="1"/>
  </cols>
  <sheetData>
    <row r="1" spans="5:12" ht="52.5" customHeight="1">
      <c r="E1" s="163"/>
      <c r="F1" s="164"/>
      <c r="G1" s="164"/>
      <c r="H1" s="163"/>
      <c r="I1" s="163"/>
      <c r="J1" s="175" t="s">
        <v>338</v>
      </c>
      <c r="K1" s="175"/>
      <c r="L1" s="175"/>
    </row>
    <row r="2" ht="12.75"/>
    <row r="3" spans="1:12" ht="42" customHeight="1">
      <c r="A3" s="187" t="s">
        <v>252</v>
      </c>
      <c r="B3" s="187"/>
      <c r="C3" s="187"/>
      <c r="D3" s="187"/>
      <c r="E3" s="187"/>
      <c r="F3" s="188"/>
      <c r="G3" s="188"/>
      <c r="H3" s="174"/>
      <c r="I3" s="174"/>
      <c r="J3" s="174"/>
      <c r="K3" s="174"/>
      <c r="L3" s="174"/>
    </row>
    <row r="4" spans="1:12" ht="15.75">
      <c r="A4" s="189" t="s">
        <v>22</v>
      </c>
      <c r="B4" s="189"/>
      <c r="C4" s="189"/>
      <c r="D4" s="189"/>
      <c r="E4" s="189"/>
      <c r="F4" s="190"/>
      <c r="G4" s="190"/>
      <c r="H4" s="174"/>
      <c r="I4" s="174"/>
      <c r="J4" s="174"/>
      <c r="K4" s="174"/>
      <c r="L4" s="174"/>
    </row>
    <row r="5" spans="1:17" ht="33" customHeight="1">
      <c r="A5" s="180" t="s">
        <v>65</v>
      </c>
      <c r="B5" s="181" t="s">
        <v>102</v>
      </c>
      <c r="C5" s="181" t="s">
        <v>81</v>
      </c>
      <c r="D5" s="181" t="s">
        <v>82</v>
      </c>
      <c r="E5" s="182" t="s">
        <v>66</v>
      </c>
      <c r="F5" s="182"/>
      <c r="G5" s="182"/>
      <c r="H5" s="182"/>
      <c r="I5" s="191" t="s">
        <v>67</v>
      </c>
      <c r="J5" s="186" t="s">
        <v>253</v>
      </c>
      <c r="K5" s="186" t="s">
        <v>254</v>
      </c>
      <c r="L5" s="184" t="s">
        <v>38</v>
      </c>
      <c r="P5" s="52"/>
      <c r="Q5" s="52"/>
    </row>
    <row r="6" spans="1:12" s="53" customFormat="1" ht="75.75" customHeight="1">
      <c r="A6" s="180"/>
      <c r="B6" s="183"/>
      <c r="C6" s="181"/>
      <c r="D6" s="181"/>
      <c r="E6" s="103" t="s">
        <v>83</v>
      </c>
      <c r="F6" s="103" t="s">
        <v>84</v>
      </c>
      <c r="G6" s="103" t="s">
        <v>103</v>
      </c>
      <c r="H6" s="103" t="s">
        <v>85</v>
      </c>
      <c r="I6" s="192"/>
      <c r="J6" s="185"/>
      <c r="K6" s="185"/>
      <c r="L6" s="185"/>
    </row>
    <row r="7" spans="1:12" s="54" customFormat="1" ht="12.75" customHeight="1">
      <c r="A7" s="104">
        <v>1</v>
      </c>
      <c r="B7" s="104"/>
      <c r="C7" s="104">
        <v>2</v>
      </c>
      <c r="D7" s="104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 t="s">
        <v>188</v>
      </c>
      <c r="K7" s="105">
        <v>10</v>
      </c>
      <c r="L7" s="105">
        <v>11</v>
      </c>
    </row>
    <row r="8" spans="1:12" ht="24">
      <c r="A8" s="140" t="s">
        <v>162</v>
      </c>
      <c r="B8" s="127">
        <v>650</v>
      </c>
      <c r="C8" s="55">
        <v>0</v>
      </c>
      <c r="D8" s="55" t="s">
        <v>47</v>
      </c>
      <c r="E8" s="55" t="s">
        <v>47</v>
      </c>
      <c r="F8" s="55" t="s">
        <v>77</v>
      </c>
      <c r="G8" s="55" t="s">
        <v>47</v>
      </c>
      <c r="H8" s="55" t="s">
        <v>104</v>
      </c>
      <c r="I8" s="55" t="s">
        <v>48</v>
      </c>
      <c r="J8" s="106">
        <f>J9+J55+J61+J81+J136+J200+J208+J189</f>
        <v>79013.54999999999</v>
      </c>
      <c r="K8" s="106">
        <f>K9+K55+K61+K81+K136+K200+K208+K189</f>
        <v>75116.75</v>
      </c>
      <c r="L8" s="106">
        <f>K8/J8*100</f>
        <v>95.06818767160824</v>
      </c>
    </row>
    <row r="9" spans="1:12" ht="12.75">
      <c r="A9" s="141" t="s">
        <v>30</v>
      </c>
      <c r="B9" s="128">
        <v>650</v>
      </c>
      <c r="C9" s="55" t="s">
        <v>40</v>
      </c>
      <c r="D9" s="55" t="s">
        <v>47</v>
      </c>
      <c r="E9" s="55" t="s">
        <v>47</v>
      </c>
      <c r="F9" s="55" t="s">
        <v>77</v>
      </c>
      <c r="G9" s="55" t="s">
        <v>47</v>
      </c>
      <c r="H9" s="55" t="s">
        <v>104</v>
      </c>
      <c r="I9" s="55" t="s">
        <v>48</v>
      </c>
      <c r="J9" s="106">
        <f>J10+J17+J24+J38+J43+J33</f>
        <v>39357.5</v>
      </c>
      <c r="K9" s="106">
        <f>K10+K17+K24+K38+K43+K33</f>
        <v>38735.6</v>
      </c>
      <c r="L9" s="106">
        <f aca="true" t="shared" si="0" ref="L9:L96">K9/J9*100</f>
        <v>98.41986914819284</v>
      </c>
    </row>
    <row r="10" spans="1:12" ht="36">
      <c r="A10" s="142" t="s">
        <v>45</v>
      </c>
      <c r="B10" s="129">
        <v>650</v>
      </c>
      <c r="C10" s="107" t="s">
        <v>40</v>
      </c>
      <c r="D10" s="107" t="s">
        <v>41</v>
      </c>
      <c r="E10" s="107" t="s">
        <v>47</v>
      </c>
      <c r="F10" s="107" t="s">
        <v>77</v>
      </c>
      <c r="G10" s="107" t="s">
        <v>47</v>
      </c>
      <c r="H10" s="107" t="s">
        <v>104</v>
      </c>
      <c r="I10" s="107" t="s">
        <v>48</v>
      </c>
      <c r="J10" s="108">
        <f>J13+J15</f>
        <v>2165.4</v>
      </c>
      <c r="K10" s="108">
        <f>K13+K15</f>
        <v>2164.7</v>
      </c>
      <c r="L10" s="108">
        <f t="shared" si="0"/>
        <v>99.9676734090699</v>
      </c>
    </row>
    <row r="11" spans="1:12" s="57" customFormat="1" ht="36">
      <c r="A11" s="143" t="s">
        <v>286</v>
      </c>
      <c r="B11" s="130">
        <v>650</v>
      </c>
      <c r="C11" s="105" t="s">
        <v>40</v>
      </c>
      <c r="D11" s="105" t="s">
        <v>41</v>
      </c>
      <c r="E11" s="105" t="s">
        <v>169</v>
      </c>
      <c r="F11" s="105" t="s">
        <v>77</v>
      </c>
      <c r="G11" s="105" t="s">
        <v>47</v>
      </c>
      <c r="H11" s="105" t="s">
        <v>104</v>
      </c>
      <c r="I11" s="105" t="s">
        <v>48</v>
      </c>
      <c r="J11" s="109">
        <f>J14+J15</f>
        <v>2165.4</v>
      </c>
      <c r="K11" s="109">
        <f>K14+K15</f>
        <v>2164.7</v>
      </c>
      <c r="L11" s="109">
        <f t="shared" si="0"/>
        <v>99.9676734090699</v>
      </c>
    </row>
    <row r="12" spans="1:12" s="57" customFormat="1" ht="36">
      <c r="A12" s="143" t="s">
        <v>297</v>
      </c>
      <c r="B12" s="114">
        <v>650</v>
      </c>
      <c r="C12" s="105" t="s">
        <v>40</v>
      </c>
      <c r="D12" s="105" t="s">
        <v>41</v>
      </c>
      <c r="E12" s="105" t="s">
        <v>169</v>
      </c>
      <c r="F12" s="105" t="s">
        <v>77</v>
      </c>
      <c r="G12" s="105" t="s">
        <v>43</v>
      </c>
      <c r="H12" s="105" t="s">
        <v>104</v>
      </c>
      <c r="I12" s="105" t="s">
        <v>48</v>
      </c>
      <c r="J12" s="109">
        <f>J14+J16</f>
        <v>2165.4</v>
      </c>
      <c r="K12" s="109">
        <f>K14+K16</f>
        <v>2164.7</v>
      </c>
      <c r="L12" s="109">
        <f t="shared" si="0"/>
        <v>99.9676734090699</v>
      </c>
    </row>
    <row r="13" spans="1:12" ht="12.75">
      <c r="A13" s="110" t="s">
        <v>105</v>
      </c>
      <c r="B13" s="114">
        <v>650</v>
      </c>
      <c r="C13" s="105" t="s">
        <v>40</v>
      </c>
      <c r="D13" s="105" t="s">
        <v>41</v>
      </c>
      <c r="E13" s="105" t="s">
        <v>169</v>
      </c>
      <c r="F13" s="105" t="s">
        <v>77</v>
      </c>
      <c r="G13" s="105" t="s">
        <v>43</v>
      </c>
      <c r="H13" s="105" t="s">
        <v>106</v>
      </c>
      <c r="I13" s="105" t="s">
        <v>48</v>
      </c>
      <c r="J13" s="109">
        <f>J14</f>
        <v>2159.4</v>
      </c>
      <c r="K13" s="109">
        <f>K14</f>
        <v>2158.7</v>
      </c>
      <c r="L13" s="109">
        <f t="shared" si="0"/>
        <v>99.9675835880337</v>
      </c>
    </row>
    <row r="14" spans="1:12" ht="24">
      <c r="A14" s="110" t="s">
        <v>107</v>
      </c>
      <c r="B14" s="114">
        <v>650</v>
      </c>
      <c r="C14" s="105" t="s">
        <v>40</v>
      </c>
      <c r="D14" s="105" t="s">
        <v>41</v>
      </c>
      <c r="E14" s="105" t="s">
        <v>169</v>
      </c>
      <c r="F14" s="105" t="s">
        <v>77</v>
      </c>
      <c r="G14" s="105" t="s">
        <v>43</v>
      </c>
      <c r="H14" s="105" t="s">
        <v>106</v>
      </c>
      <c r="I14" s="105" t="s">
        <v>108</v>
      </c>
      <c r="J14" s="109">
        <v>2159.4</v>
      </c>
      <c r="K14" s="109">
        <v>2158.7</v>
      </c>
      <c r="L14" s="109">
        <f t="shared" si="0"/>
        <v>99.9675835880337</v>
      </c>
    </row>
    <row r="15" spans="1:12" ht="24">
      <c r="A15" s="110" t="s">
        <v>107</v>
      </c>
      <c r="B15" s="114">
        <v>650</v>
      </c>
      <c r="C15" s="105" t="s">
        <v>40</v>
      </c>
      <c r="D15" s="105" t="s">
        <v>41</v>
      </c>
      <c r="E15" s="105" t="s">
        <v>169</v>
      </c>
      <c r="F15" s="105" t="s">
        <v>77</v>
      </c>
      <c r="G15" s="105" t="s">
        <v>43</v>
      </c>
      <c r="H15" s="105" t="s">
        <v>258</v>
      </c>
      <c r="I15" s="105" t="s">
        <v>48</v>
      </c>
      <c r="J15" s="109">
        <f>J16</f>
        <v>6</v>
      </c>
      <c r="K15" s="109">
        <f>K16</f>
        <v>6</v>
      </c>
      <c r="L15" s="109">
        <f t="shared" si="0"/>
        <v>100</v>
      </c>
    </row>
    <row r="16" spans="1:12" ht="24">
      <c r="A16" s="110" t="s">
        <v>107</v>
      </c>
      <c r="B16" s="114">
        <v>650</v>
      </c>
      <c r="C16" s="105" t="s">
        <v>40</v>
      </c>
      <c r="D16" s="105" t="s">
        <v>41</v>
      </c>
      <c r="E16" s="105" t="s">
        <v>169</v>
      </c>
      <c r="F16" s="105" t="s">
        <v>77</v>
      </c>
      <c r="G16" s="105" t="s">
        <v>43</v>
      </c>
      <c r="H16" s="105" t="s">
        <v>258</v>
      </c>
      <c r="I16" s="105" t="s">
        <v>108</v>
      </c>
      <c r="J16" s="109">
        <v>6</v>
      </c>
      <c r="K16" s="109">
        <v>6</v>
      </c>
      <c r="L16" s="109">
        <f t="shared" si="0"/>
        <v>100</v>
      </c>
    </row>
    <row r="17" spans="1:12" ht="48">
      <c r="A17" s="144" t="s">
        <v>68</v>
      </c>
      <c r="B17" s="131">
        <v>650</v>
      </c>
      <c r="C17" s="107" t="s">
        <v>40</v>
      </c>
      <c r="D17" s="107" t="s">
        <v>43</v>
      </c>
      <c r="E17" s="107" t="s">
        <v>47</v>
      </c>
      <c r="F17" s="107" t="s">
        <v>77</v>
      </c>
      <c r="G17" s="107" t="s">
        <v>47</v>
      </c>
      <c r="H17" s="107" t="s">
        <v>104</v>
      </c>
      <c r="I17" s="107" t="s">
        <v>48</v>
      </c>
      <c r="J17" s="108">
        <f>J20</f>
        <v>22318.6</v>
      </c>
      <c r="K17" s="108">
        <f>K20</f>
        <v>22176</v>
      </c>
      <c r="L17" s="108">
        <f t="shared" si="0"/>
        <v>99.36107103492155</v>
      </c>
    </row>
    <row r="18" spans="1:12" s="57" customFormat="1" ht="36">
      <c r="A18" s="143" t="s">
        <v>286</v>
      </c>
      <c r="B18" s="132">
        <v>650</v>
      </c>
      <c r="C18" s="105" t="s">
        <v>40</v>
      </c>
      <c r="D18" s="105" t="s">
        <v>43</v>
      </c>
      <c r="E18" s="105" t="s">
        <v>169</v>
      </c>
      <c r="F18" s="105" t="s">
        <v>77</v>
      </c>
      <c r="G18" s="105" t="s">
        <v>47</v>
      </c>
      <c r="H18" s="105" t="s">
        <v>104</v>
      </c>
      <c r="I18" s="105" t="s">
        <v>48</v>
      </c>
      <c r="J18" s="109">
        <f>J21+J22+J23</f>
        <v>22318.6</v>
      </c>
      <c r="K18" s="109">
        <f>K21+K22+K23</f>
        <v>22176</v>
      </c>
      <c r="L18" s="109">
        <f t="shared" si="0"/>
        <v>99.36107103492155</v>
      </c>
    </row>
    <row r="19" spans="1:12" s="57" customFormat="1" ht="36">
      <c r="A19" s="152" t="s">
        <v>298</v>
      </c>
      <c r="B19" s="132">
        <v>650</v>
      </c>
      <c r="C19" s="105" t="s">
        <v>40</v>
      </c>
      <c r="D19" s="105" t="s">
        <v>43</v>
      </c>
      <c r="E19" s="105" t="s">
        <v>169</v>
      </c>
      <c r="F19" s="105" t="s">
        <v>77</v>
      </c>
      <c r="G19" s="105" t="s">
        <v>40</v>
      </c>
      <c r="H19" s="105" t="s">
        <v>104</v>
      </c>
      <c r="I19" s="105" t="s">
        <v>48</v>
      </c>
      <c r="J19" s="109">
        <f>J21+J22+J23</f>
        <v>22318.6</v>
      </c>
      <c r="K19" s="109">
        <f>K21+K22+K23</f>
        <v>22176</v>
      </c>
      <c r="L19" s="109">
        <f t="shared" si="0"/>
        <v>99.36107103492155</v>
      </c>
    </row>
    <row r="20" spans="1:12" ht="24">
      <c r="A20" s="145" t="s">
        <v>109</v>
      </c>
      <c r="B20" s="132">
        <v>650</v>
      </c>
      <c r="C20" s="105" t="s">
        <v>40</v>
      </c>
      <c r="D20" s="105" t="s">
        <v>43</v>
      </c>
      <c r="E20" s="105" t="s">
        <v>169</v>
      </c>
      <c r="F20" s="105" t="s">
        <v>77</v>
      </c>
      <c r="G20" s="105" t="s">
        <v>40</v>
      </c>
      <c r="H20" s="105" t="s">
        <v>110</v>
      </c>
      <c r="I20" s="105" t="s">
        <v>48</v>
      </c>
      <c r="J20" s="109">
        <f>J21+J22+J23</f>
        <v>22318.6</v>
      </c>
      <c r="K20" s="109">
        <f>K21+K22+K23</f>
        <v>22176</v>
      </c>
      <c r="L20" s="109">
        <f t="shared" si="0"/>
        <v>99.36107103492155</v>
      </c>
    </row>
    <row r="21" spans="1:12" ht="24">
      <c r="A21" s="110" t="s">
        <v>107</v>
      </c>
      <c r="B21" s="114">
        <v>650</v>
      </c>
      <c r="C21" s="105" t="s">
        <v>40</v>
      </c>
      <c r="D21" s="105" t="s">
        <v>43</v>
      </c>
      <c r="E21" s="105" t="s">
        <v>169</v>
      </c>
      <c r="F21" s="105" t="s">
        <v>77</v>
      </c>
      <c r="G21" s="105" t="s">
        <v>40</v>
      </c>
      <c r="H21" s="105" t="s">
        <v>110</v>
      </c>
      <c r="I21" s="105" t="s">
        <v>108</v>
      </c>
      <c r="J21" s="109">
        <v>21645.6</v>
      </c>
      <c r="K21" s="109">
        <v>21506.2</v>
      </c>
      <c r="L21" s="109">
        <f t="shared" si="0"/>
        <v>99.35598920796838</v>
      </c>
    </row>
    <row r="22" spans="1:12" ht="24">
      <c r="A22" s="110" t="s">
        <v>111</v>
      </c>
      <c r="B22" s="114">
        <v>650</v>
      </c>
      <c r="C22" s="105" t="s">
        <v>40</v>
      </c>
      <c r="D22" s="105" t="s">
        <v>43</v>
      </c>
      <c r="E22" s="105" t="s">
        <v>169</v>
      </c>
      <c r="F22" s="105" t="s">
        <v>77</v>
      </c>
      <c r="G22" s="105" t="s">
        <v>40</v>
      </c>
      <c r="H22" s="105" t="s">
        <v>110</v>
      </c>
      <c r="I22" s="105" t="s">
        <v>112</v>
      </c>
      <c r="J22" s="109">
        <v>163.7</v>
      </c>
      <c r="K22" s="109">
        <v>160.5</v>
      </c>
      <c r="L22" s="109">
        <f t="shared" si="0"/>
        <v>98.04520464263898</v>
      </c>
    </row>
    <row r="23" spans="1:12" s="54" customFormat="1" ht="12.75">
      <c r="A23" s="110" t="s">
        <v>146</v>
      </c>
      <c r="B23" s="132">
        <v>650</v>
      </c>
      <c r="C23" s="105" t="s">
        <v>40</v>
      </c>
      <c r="D23" s="105" t="s">
        <v>43</v>
      </c>
      <c r="E23" s="105" t="s">
        <v>169</v>
      </c>
      <c r="F23" s="105" t="s">
        <v>77</v>
      </c>
      <c r="G23" s="105" t="s">
        <v>40</v>
      </c>
      <c r="H23" s="105" t="s">
        <v>110</v>
      </c>
      <c r="I23" s="105" t="s">
        <v>113</v>
      </c>
      <c r="J23" s="109">
        <v>509.3</v>
      </c>
      <c r="K23" s="109">
        <v>509.3</v>
      </c>
      <c r="L23" s="109">
        <f t="shared" si="0"/>
        <v>100</v>
      </c>
    </row>
    <row r="24" spans="1:12" ht="36">
      <c r="A24" s="111" t="s">
        <v>114</v>
      </c>
      <c r="B24" s="133">
        <v>650</v>
      </c>
      <c r="C24" s="107" t="s">
        <v>40</v>
      </c>
      <c r="D24" s="107" t="s">
        <v>115</v>
      </c>
      <c r="E24" s="107" t="s">
        <v>47</v>
      </c>
      <c r="F24" s="107" t="s">
        <v>77</v>
      </c>
      <c r="G24" s="107" t="s">
        <v>47</v>
      </c>
      <c r="H24" s="107" t="s">
        <v>104</v>
      </c>
      <c r="I24" s="107" t="s">
        <v>48</v>
      </c>
      <c r="J24" s="108">
        <f>J27+J31</f>
        <v>115.1</v>
      </c>
      <c r="K24" s="108">
        <f>K27+K31</f>
        <v>115.1</v>
      </c>
      <c r="L24" s="108">
        <f t="shared" si="0"/>
        <v>100</v>
      </c>
    </row>
    <row r="25" spans="1:12" s="57" customFormat="1" ht="48">
      <c r="A25" s="110" t="s">
        <v>287</v>
      </c>
      <c r="B25" s="134">
        <v>650</v>
      </c>
      <c r="C25" s="105" t="s">
        <v>40</v>
      </c>
      <c r="D25" s="105" t="s">
        <v>115</v>
      </c>
      <c r="E25" s="105" t="s">
        <v>171</v>
      </c>
      <c r="F25" s="105" t="s">
        <v>77</v>
      </c>
      <c r="G25" s="105" t="s">
        <v>47</v>
      </c>
      <c r="H25" s="105" t="s">
        <v>104</v>
      </c>
      <c r="I25" s="105" t="s">
        <v>48</v>
      </c>
      <c r="J25" s="109">
        <f>J28+J32</f>
        <v>115.1</v>
      </c>
      <c r="K25" s="109">
        <f>K28+K32</f>
        <v>115.1</v>
      </c>
      <c r="L25" s="109">
        <f>K25/J25*100</f>
        <v>100</v>
      </c>
    </row>
    <row r="26" spans="1:12" s="57" customFormat="1" ht="24">
      <c r="A26" s="110" t="s">
        <v>299</v>
      </c>
      <c r="B26" s="114">
        <v>650</v>
      </c>
      <c r="C26" s="105" t="s">
        <v>40</v>
      </c>
      <c r="D26" s="105" t="s">
        <v>115</v>
      </c>
      <c r="E26" s="105" t="s">
        <v>171</v>
      </c>
      <c r="F26" s="105" t="s">
        <v>77</v>
      </c>
      <c r="G26" s="105" t="s">
        <v>41</v>
      </c>
      <c r="H26" s="105" t="s">
        <v>104</v>
      </c>
      <c r="I26" s="105" t="s">
        <v>48</v>
      </c>
      <c r="J26" s="109">
        <f>J28+J32</f>
        <v>115.1</v>
      </c>
      <c r="K26" s="109">
        <f>K28+K32</f>
        <v>115.1</v>
      </c>
      <c r="L26" s="109">
        <f>K26/J26*100</f>
        <v>100</v>
      </c>
    </row>
    <row r="27" spans="1:12" ht="60">
      <c r="A27" s="110" t="s">
        <v>116</v>
      </c>
      <c r="B27" s="114">
        <v>650</v>
      </c>
      <c r="C27" s="105" t="s">
        <v>40</v>
      </c>
      <c r="D27" s="105" t="s">
        <v>115</v>
      </c>
      <c r="E27" s="105" t="s">
        <v>171</v>
      </c>
      <c r="F27" s="105" t="s">
        <v>77</v>
      </c>
      <c r="G27" s="105" t="s">
        <v>41</v>
      </c>
      <c r="H27" s="105" t="s">
        <v>117</v>
      </c>
      <c r="I27" s="105" t="s">
        <v>48</v>
      </c>
      <c r="J27" s="109">
        <f>J28</f>
        <v>62.6</v>
      </c>
      <c r="K27" s="109">
        <f>K28</f>
        <v>62.6</v>
      </c>
      <c r="L27" s="109">
        <f t="shared" si="0"/>
        <v>100</v>
      </c>
    </row>
    <row r="28" spans="1:12" ht="12.75">
      <c r="A28" s="112" t="s">
        <v>19</v>
      </c>
      <c r="B28" s="134">
        <v>650</v>
      </c>
      <c r="C28" s="105" t="s">
        <v>40</v>
      </c>
      <c r="D28" s="105" t="s">
        <v>115</v>
      </c>
      <c r="E28" s="105" t="s">
        <v>171</v>
      </c>
      <c r="F28" s="105" t="s">
        <v>77</v>
      </c>
      <c r="G28" s="105" t="s">
        <v>41</v>
      </c>
      <c r="H28" s="105" t="s">
        <v>117</v>
      </c>
      <c r="I28" s="105" t="s">
        <v>118</v>
      </c>
      <c r="J28" s="109">
        <v>62.6</v>
      </c>
      <c r="K28" s="109">
        <v>62.6</v>
      </c>
      <c r="L28" s="109">
        <f t="shared" si="0"/>
        <v>100</v>
      </c>
    </row>
    <row r="29" spans="1:12" ht="12.75">
      <c r="A29" s="102" t="s">
        <v>300</v>
      </c>
      <c r="B29" s="134">
        <v>650</v>
      </c>
      <c r="C29" s="105" t="s">
        <v>40</v>
      </c>
      <c r="D29" s="105" t="s">
        <v>115</v>
      </c>
      <c r="E29" s="105" t="s">
        <v>119</v>
      </c>
      <c r="F29" s="105" t="s">
        <v>77</v>
      </c>
      <c r="G29" s="105" t="s">
        <v>47</v>
      </c>
      <c r="H29" s="105" t="s">
        <v>104</v>
      </c>
      <c r="I29" s="105" t="s">
        <v>48</v>
      </c>
      <c r="J29" s="109">
        <f>J32</f>
        <v>52.5</v>
      </c>
      <c r="K29" s="109">
        <f>K32</f>
        <v>52.5</v>
      </c>
      <c r="L29" s="109">
        <f t="shared" si="0"/>
        <v>100</v>
      </c>
    </row>
    <row r="30" spans="1:12" ht="51">
      <c r="A30" s="155" t="s">
        <v>334</v>
      </c>
      <c r="B30" s="134">
        <v>650</v>
      </c>
      <c r="C30" s="105" t="s">
        <v>40</v>
      </c>
      <c r="D30" s="105" t="s">
        <v>115</v>
      </c>
      <c r="E30" s="105" t="s">
        <v>119</v>
      </c>
      <c r="F30" s="105" t="s">
        <v>77</v>
      </c>
      <c r="G30" s="105" t="s">
        <v>41</v>
      </c>
      <c r="H30" s="105" t="s">
        <v>104</v>
      </c>
      <c r="I30" s="105" t="s">
        <v>48</v>
      </c>
      <c r="J30" s="109">
        <f>J32</f>
        <v>52.5</v>
      </c>
      <c r="K30" s="109">
        <f>K32</f>
        <v>52.5</v>
      </c>
      <c r="L30" s="109">
        <f t="shared" si="0"/>
        <v>100</v>
      </c>
    </row>
    <row r="31" spans="1:12" ht="48">
      <c r="A31" s="112" t="s">
        <v>147</v>
      </c>
      <c r="B31" s="134">
        <v>650</v>
      </c>
      <c r="C31" s="105" t="s">
        <v>40</v>
      </c>
      <c r="D31" s="105" t="s">
        <v>115</v>
      </c>
      <c r="E31" s="105" t="s">
        <v>119</v>
      </c>
      <c r="F31" s="105" t="s">
        <v>77</v>
      </c>
      <c r="G31" s="105" t="s">
        <v>41</v>
      </c>
      <c r="H31" s="105" t="s">
        <v>117</v>
      </c>
      <c r="I31" s="105" t="s">
        <v>48</v>
      </c>
      <c r="J31" s="109">
        <f>J32</f>
        <v>52.5</v>
      </c>
      <c r="K31" s="109">
        <f>K32</f>
        <v>52.5</v>
      </c>
      <c r="L31" s="109">
        <f t="shared" si="0"/>
        <v>100</v>
      </c>
    </row>
    <row r="32" spans="1:12" ht="12.75">
      <c r="A32" s="112" t="s">
        <v>19</v>
      </c>
      <c r="B32" s="134">
        <v>650</v>
      </c>
      <c r="C32" s="105" t="s">
        <v>40</v>
      </c>
      <c r="D32" s="105" t="s">
        <v>115</v>
      </c>
      <c r="E32" s="105" t="s">
        <v>119</v>
      </c>
      <c r="F32" s="105" t="s">
        <v>77</v>
      </c>
      <c r="G32" s="105" t="s">
        <v>41</v>
      </c>
      <c r="H32" s="105" t="s">
        <v>117</v>
      </c>
      <c r="I32" s="105" t="s">
        <v>118</v>
      </c>
      <c r="J32" s="109">
        <v>52.5</v>
      </c>
      <c r="K32" s="109">
        <v>52.5</v>
      </c>
      <c r="L32" s="109">
        <f t="shared" si="0"/>
        <v>100</v>
      </c>
    </row>
    <row r="33" spans="1:12" s="57" customFormat="1" ht="24">
      <c r="A33" s="153" t="s">
        <v>212</v>
      </c>
      <c r="B33" s="134" t="s">
        <v>170</v>
      </c>
      <c r="C33" s="105" t="s">
        <v>40</v>
      </c>
      <c r="D33" s="105" t="s">
        <v>214</v>
      </c>
      <c r="E33" s="105" t="s">
        <v>47</v>
      </c>
      <c r="F33" s="105" t="s">
        <v>77</v>
      </c>
      <c r="G33" s="105" t="s">
        <v>47</v>
      </c>
      <c r="H33" s="105" t="s">
        <v>104</v>
      </c>
      <c r="I33" s="105" t="s">
        <v>48</v>
      </c>
      <c r="J33" s="109">
        <f>J36</f>
        <v>319</v>
      </c>
      <c r="K33" s="109">
        <f>K36</f>
        <v>319</v>
      </c>
      <c r="L33" s="109">
        <f t="shared" si="0"/>
        <v>100</v>
      </c>
    </row>
    <row r="34" spans="1:12" s="57" customFormat="1" ht="12.75">
      <c r="A34" s="146" t="s">
        <v>300</v>
      </c>
      <c r="B34" s="114">
        <v>650</v>
      </c>
      <c r="C34" s="105" t="s">
        <v>40</v>
      </c>
      <c r="D34" s="105" t="s">
        <v>214</v>
      </c>
      <c r="E34" s="105" t="s">
        <v>119</v>
      </c>
      <c r="F34" s="105" t="s">
        <v>77</v>
      </c>
      <c r="G34" s="105" t="s">
        <v>47</v>
      </c>
      <c r="H34" s="105" t="s">
        <v>104</v>
      </c>
      <c r="I34" s="105" t="s">
        <v>48</v>
      </c>
      <c r="J34" s="109">
        <f>J37</f>
        <v>319</v>
      </c>
      <c r="K34" s="109">
        <f>K37</f>
        <v>319</v>
      </c>
      <c r="L34" s="109">
        <f t="shared" si="0"/>
        <v>100</v>
      </c>
    </row>
    <row r="35" spans="1:12" ht="36">
      <c r="A35" s="146" t="s">
        <v>301</v>
      </c>
      <c r="B35" s="114">
        <v>650</v>
      </c>
      <c r="C35" s="105" t="s">
        <v>40</v>
      </c>
      <c r="D35" s="105" t="s">
        <v>214</v>
      </c>
      <c r="E35" s="105" t="s">
        <v>119</v>
      </c>
      <c r="F35" s="105" t="s">
        <v>77</v>
      </c>
      <c r="G35" s="105" t="s">
        <v>40</v>
      </c>
      <c r="H35" s="105" t="s">
        <v>104</v>
      </c>
      <c r="I35" s="105" t="s">
        <v>48</v>
      </c>
      <c r="J35" s="109">
        <f>J37</f>
        <v>319</v>
      </c>
      <c r="K35" s="109">
        <f>K37</f>
        <v>319</v>
      </c>
      <c r="L35" s="109">
        <f t="shared" si="0"/>
        <v>100</v>
      </c>
    </row>
    <row r="36" spans="1:12" ht="24">
      <c r="A36" s="113" t="s">
        <v>213</v>
      </c>
      <c r="B36" s="114">
        <v>650</v>
      </c>
      <c r="C36" s="105" t="s">
        <v>40</v>
      </c>
      <c r="D36" s="105" t="s">
        <v>214</v>
      </c>
      <c r="E36" s="105" t="s">
        <v>119</v>
      </c>
      <c r="F36" s="105" t="s">
        <v>77</v>
      </c>
      <c r="G36" s="105" t="s">
        <v>40</v>
      </c>
      <c r="H36" s="105" t="s">
        <v>215</v>
      </c>
      <c r="I36" s="105" t="s">
        <v>48</v>
      </c>
      <c r="J36" s="109">
        <f>J37</f>
        <v>319</v>
      </c>
      <c r="K36" s="109">
        <f>K37</f>
        <v>319</v>
      </c>
      <c r="L36" s="109">
        <f t="shared" si="0"/>
        <v>100</v>
      </c>
    </row>
    <row r="37" spans="1:12" ht="12.75">
      <c r="A37" s="113" t="s">
        <v>246</v>
      </c>
      <c r="B37" s="114">
        <v>650</v>
      </c>
      <c r="C37" s="105" t="s">
        <v>40</v>
      </c>
      <c r="D37" s="105" t="s">
        <v>214</v>
      </c>
      <c r="E37" s="105" t="s">
        <v>119</v>
      </c>
      <c r="F37" s="105" t="s">
        <v>77</v>
      </c>
      <c r="G37" s="105" t="s">
        <v>40</v>
      </c>
      <c r="H37" s="105" t="s">
        <v>215</v>
      </c>
      <c r="I37" s="105" t="s">
        <v>216</v>
      </c>
      <c r="J37" s="109">
        <v>319</v>
      </c>
      <c r="K37" s="109">
        <v>319</v>
      </c>
      <c r="L37" s="109">
        <f t="shared" si="0"/>
        <v>100</v>
      </c>
    </row>
    <row r="38" spans="1:13" s="54" customFormat="1" ht="12.75">
      <c r="A38" s="110" t="s">
        <v>54</v>
      </c>
      <c r="B38" s="114">
        <v>650</v>
      </c>
      <c r="C38" s="105" t="s">
        <v>40</v>
      </c>
      <c r="D38" s="105" t="s">
        <v>99</v>
      </c>
      <c r="E38" s="105" t="s">
        <v>47</v>
      </c>
      <c r="F38" s="105" t="s">
        <v>77</v>
      </c>
      <c r="G38" s="105" t="s">
        <v>47</v>
      </c>
      <c r="H38" s="105" t="s">
        <v>104</v>
      </c>
      <c r="I38" s="105" t="s">
        <v>48</v>
      </c>
      <c r="J38" s="109">
        <f>J41</f>
        <v>1</v>
      </c>
      <c r="K38" s="109">
        <f>K41</f>
        <v>0</v>
      </c>
      <c r="L38" s="109">
        <f t="shared" si="0"/>
        <v>0</v>
      </c>
      <c r="M38" s="56"/>
    </row>
    <row r="39" spans="1:13" s="54" customFormat="1" ht="48">
      <c r="A39" s="110" t="s">
        <v>287</v>
      </c>
      <c r="B39" s="114">
        <v>650</v>
      </c>
      <c r="C39" s="114" t="s">
        <v>40</v>
      </c>
      <c r="D39" s="114" t="s">
        <v>99</v>
      </c>
      <c r="E39" s="114" t="s">
        <v>171</v>
      </c>
      <c r="F39" s="114" t="s">
        <v>77</v>
      </c>
      <c r="G39" s="114" t="s">
        <v>47</v>
      </c>
      <c r="H39" s="114" t="s">
        <v>104</v>
      </c>
      <c r="I39" s="114" t="s">
        <v>48</v>
      </c>
      <c r="J39" s="109">
        <f>J42</f>
        <v>1</v>
      </c>
      <c r="K39" s="109">
        <f>K42</f>
        <v>0</v>
      </c>
      <c r="L39" s="109">
        <f>K39/J39*100</f>
        <v>0</v>
      </c>
      <c r="M39" s="56"/>
    </row>
    <row r="40" spans="1:13" s="54" customFormat="1" ht="24">
      <c r="A40" s="110" t="s">
        <v>303</v>
      </c>
      <c r="B40" s="114">
        <v>650</v>
      </c>
      <c r="C40" s="105" t="s">
        <v>40</v>
      </c>
      <c r="D40" s="105" t="s">
        <v>99</v>
      </c>
      <c r="E40" s="105" t="s">
        <v>171</v>
      </c>
      <c r="F40" s="105" t="s">
        <v>77</v>
      </c>
      <c r="G40" s="105" t="s">
        <v>42</v>
      </c>
      <c r="H40" s="105" t="s">
        <v>104</v>
      </c>
      <c r="I40" s="105" t="s">
        <v>48</v>
      </c>
      <c r="J40" s="109">
        <f>J42</f>
        <v>1</v>
      </c>
      <c r="K40" s="109">
        <f>K42</f>
        <v>0</v>
      </c>
      <c r="L40" s="109">
        <f>K40/J40*100</f>
        <v>0</v>
      </c>
      <c r="M40" s="56"/>
    </row>
    <row r="41" spans="1:12" s="54" customFormat="1" ht="12.75">
      <c r="A41" s="110" t="s">
        <v>148</v>
      </c>
      <c r="B41" s="114">
        <v>650</v>
      </c>
      <c r="C41" s="105" t="s">
        <v>40</v>
      </c>
      <c r="D41" s="105" t="s">
        <v>99</v>
      </c>
      <c r="E41" s="105" t="s">
        <v>171</v>
      </c>
      <c r="F41" s="105" t="s">
        <v>77</v>
      </c>
      <c r="G41" s="105" t="s">
        <v>42</v>
      </c>
      <c r="H41" s="105" t="s">
        <v>120</v>
      </c>
      <c r="I41" s="105" t="s">
        <v>48</v>
      </c>
      <c r="J41" s="109">
        <f>J42</f>
        <v>1</v>
      </c>
      <c r="K41" s="109">
        <f>K42</f>
        <v>0</v>
      </c>
      <c r="L41" s="109">
        <f t="shared" si="0"/>
        <v>0</v>
      </c>
    </row>
    <row r="42" spans="1:13" s="54" customFormat="1" ht="12.75">
      <c r="A42" s="110" t="s">
        <v>69</v>
      </c>
      <c r="B42" s="114">
        <v>650</v>
      </c>
      <c r="C42" s="105" t="s">
        <v>40</v>
      </c>
      <c r="D42" s="105" t="s">
        <v>99</v>
      </c>
      <c r="E42" s="105" t="s">
        <v>171</v>
      </c>
      <c r="F42" s="105" t="s">
        <v>77</v>
      </c>
      <c r="G42" s="105" t="s">
        <v>42</v>
      </c>
      <c r="H42" s="105" t="s">
        <v>120</v>
      </c>
      <c r="I42" s="105" t="s">
        <v>88</v>
      </c>
      <c r="J42" s="109">
        <v>1</v>
      </c>
      <c r="K42" s="109">
        <v>0</v>
      </c>
      <c r="L42" s="109">
        <f t="shared" si="0"/>
        <v>0</v>
      </c>
      <c r="M42" s="56"/>
    </row>
    <row r="43" spans="1:12" s="54" customFormat="1" ht="12.75">
      <c r="A43" s="147" t="s">
        <v>49</v>
      </c>
      <c r="B43" s="135">
        <v>650</v>
      </c>
      <c r="C43" s="107" t="s">
        <v>40</v>
      </c>
      <c r="D43" s="107" t="s">
        <v>87</v>
      </c>
      <c r="E43" s="107" t="s">
        <v>47</v>
      </c>
      <c r="F43" s="107" t="s">
        <v>77</v>
      </c>
      <c r="G43" s="107" t="s">
        <v>47</v>
      </c>
      <c r="H43" s="107" t="s">
        <v>104</v>
      </c>
      <c r="I43" s="107" t="s">
        <v>48</v>
      </c>
      <c r="J43" s="108">
        <f>J53+J46</f>
        <v>14438.4</v>
      </c>
      <c r="K43" s="108">
        <f>K53+K46</f>
        <v>13960.800000000001</v>
      </c>
      <c r="L43" s="108">
        <f t="shared" si="0"/>
        <v>96.69215425531917</v>
      </c>
    </row>
    <row r="44" spans="1:12" s="54" customFormat="1" ht="36">
      <c r="A44" s="146" t="s">
        <v>286</v>
      </c>
      <c r="B44" s="105">
        <v>650</v>
      </c>
      <c r="C44" s="105" t="s">
        <v>40</v>
      </c>
      <c r="D44" s="105" t="s">
        <v>87</v>
      </c>
      <c r="E44" s="105" t="s">
        <v>169</v>
      </c>
      <c r="F44" s="105" t="s">
        <v>77</v>
      </c>
      <c r="G44" s="105" t="s">
        <v>47</v>
      </c>
      <c r="H44" s="105" t="s">
        <v>104</v>
      </c>
      <c r="I44" s="105" t="s">
        <v>48</v>
      </c>
      <c r="J44" s="109">
        <f>J47+J48+J49</f>
        <v>14402.199999999999</v>
      </c>
      <c r="K44" s="109">
        <f>K47+K48+K49</f>
        <v>13924.6</v>
      </c>
      <c r="L44" s="109">
        <f t="shared" si="0"/>
        <v>96.68383996889365</v>
      </c>
    </row>
    <row r="45" spans="1:12" s="54" customFormat="1" ht="51.75" customHeight="1">
      <c r="A45" s="146" t="s">
        <v>302</v>
      </c>
      <c r="B45" s="105">
        <v>650</v>
      </c>
      <c r="C45" s="105" t="s">
        <v>40</v>
      </c>
      <c r="D45" s="105" t="s">
        <v>87</v>
      </c>
      <c r="E45" s="105" t="s">
        <v>169</v>
      </c>
      <c r="F45" s="105" t="s">
        <v>77</v>
      </c>
      <c r="G45" s="105" t="s">
        <v>41</v>
      </c>
      <c r="H45" s="105" t="s">
        <v>104</v>
      </c>
      <c r="I45" s="105" t="s">
        <v>48</v>
      </c>
      <c r="J45" s="109">
        <f>J47+J48+J49</f>
        <v>14402.199999999999</v>
      </c>
      <c r="K45" s="109">
        <f>K47+K48+K49</f>
        <v>13924.6</v>
      </c>
      <c r="L45" s="109">
        <f t="shared" si="0"/>
        <v>96.68383996889365</v>
      </c>
    </row>
    <row r="46" spans="1:12" s="54" customFormat="1" ht="24">
      <c r="A46" s="110" t="s">
        <v>125</v>
      </c>
      <c r="B46" s="105">
        <v>650</v>
      </c>
      <c r="C46" s="105" t="s">
        <v>40</v>
      </c>
      <c r="D46" s="105" t="s">
        <v>87</v>
      </c>
      <c r="E46" s="105" t="s">
        <v>169</v>
      </c>
      <c r="F46" s="105" t="s">
        <v>77</v>
      </c>
      <c r="G46" s="105" t="s">
        <v>41</v>
      </c>
      <c r="H46" s="105" t="s">
        <v>126</v>
      </c>
      <c r="I46" s="105" t="s">
        <v>48</v>
      </c>
      <c r="J46" s="109">
        <f>J47+J48+J49</f>
        <v>14402.199999999999</v>
      </c>
      <c r="K46" s="109">
        <f>K47+K48+K49</f>
        <v>13924.6</v>
      </c>
      <c r="L46" s="109">
        <f t="shared" si="0"/>
        <v>96.68383996889365</v>
      </c>
    </row>
    <row r="47" spans="1:12" s="54" customFormat="1" ht="30" customHeight="1">
      <c r="A47" s="110" t="s">
        <v>150</v>
      </c>
      <c r="B47" s="114">
        <v>650</v>
      </c>
      <c r="C47" s="105" t="s">
        <v>40</v>
      </c>
      <c r="D47" s="105" t="s">
        <v>87</v>
      </c>
      <c r="E47" s="105" t="s">
        <v>169</v>
      </c>
      <c r="F47" s="105" t="s">
        <v>77</v>
      </c>
      <c r="G47" s="105" t="s">
        <v>41</v>
      </c>
      <c r="H47" s="105" t="s">
        <v>126</v>
      </c>
      <c r="I47" s="105" t="s">
        <v>123</v>
      </c>
      <c r="J47" s="109">
        <v>10233.8</v>
      </c>
      <c r="K47" s="109">
        <v>10207.5</v>
      </c>
      <c r="L47" s="109">
        <f t="shared" si="0"/>
        <v>99.74300846215482</v>
      </c>
    </row>
    <row r="48" spans="1:12" s="54" customFormat="1" ht="24">
      <c r="A48" s="110" t="s">
        <v>111</v>
      </c>
      <c r="B48" s="105">
        <v>650</v>
      </c>
      <c r="C48" s="105" t="s">
        <v>40</v>
      </c>
      <c r="D48" s="105" t="s">
        <v>87</v>
      </c>
      <c r="E48" s="105" t="s">
        <v>169</v>
      </c>
      <c r="F48" s="105" t="s">
        <v>77</v>
      </c>
      <c r="G48" s="105" t="s">
        <v>41</v>
      </c>
      <c r="H48" s="105" t="s">
        <v>126</v>
      </c>
      <c r="I48" s="105" t="s">
        <v>112</v>
      </c>
      <c r="J48" s="109">
        <v>4058.9</v>
      </c>
      <c r="K48" s="109">
        <v>3611.6</v>
      </c>
      <c r="L48" s="109">
        <f t="shared" si="0"/>
        <v>88.97977284485944</v>
      </c>
    </row>
    <row r="49" spans="1:12" s="54" customFormat="1" ht="12.75">
      <c r="A49" s="110" t="s">
        <v>146</v>
      </c>
      <c r="B49" s="114">
        <v>650</v>
      </c>
      <c r="C49" s="105" t="s">
        <v>40</v>
      </c>
      <c r="D49" s="105" t="s">
        <v>87</v>
      </c>
      <c r="E49" s="105" t="s">
        <v>169</v>
      </c>
      <c r="F49" s="105" t="s">
        <v>77</v>
      </c>
      <c r="G49" s="105" t="s">
        <v>41</v>
      </c>
      <c r="H49" s="105" t="s">
        <v>126</v>
      </c>
      <c r="I49" s="105" t="s">
        <v>113</v>
      </c>
      <c r="J49" s="109">
        <v>109.5</v>
      </c>
      <c r="K49" s="109">
        <v>105.5</v>
      </c>
      <c r="L49" s="109">
        <f t="shared" si="0"/>
        <v>96.34703196347031</v>
      </c>
    </row>
    <row r="50" spans="1:12" s="54" customFormat="1" ht="48">
      <c r="A50" s="115" t="s">
        <v>288</v>
      </c>
      <c r="B50" s="114">
        <v>650</v>
      </c>
      <c r="C50" s="105" t="s">
        <v>40</v>
      </c>
      <c r="D50" s="105" t="s">
        <v>87</v>
      </c>
      <c r="E50" s="105" t="s">
        <v>172</v>
      </c>
      <c r="F50" s="105" t="s">
        <v>77</v>
      </c>
      <c r="G50" s="105" t="s">
        <v>47</v>
      </c>
      <c r="H50" s="105" t="s">
        <v>104</v>
      </c>
      <c r="I50" s="105" t="s">
        <v>48</v>
      </c>
      <c r="J50" s="109">
        <f>J54</f>
        <v>36.2</v>
      </c>
      <c r="K50" s="109">
        <f>K54</f>
        <v>36.2</v>
      </c>
      <c r="L50" s="109">
        <f t="shared" si="0"/>
        <v>100</v>
      </c>
    </row>
    <row r="51" spans="1:12" s="54" customFormat="1" ht="48">
      <c r="A51" s="115" t="s">
        <v>304</v>
      </c>
      <c r="B51" s="114">
        <v>650</v>
      </c>
      <c r="C51" s="105" t="s">
        <v>40</v>
      </c>
      <c r="D51" s="105" t="s">
        <v>87</v>
      </c>
      <c r="E51" s="105" t="s">
        <v>172</v>
      </c>
      <c r="F51" s="105" t="s">
        <v>78</v>
      </c>
      <c r="G51" s="105" t="s">
        <v>47</v>
      </c>
      <c r="H51" s="105" t="s">
        <v>104</v>
      </c>
      <c r="I51" s="105" t="s">
        <v>48</v>
      </c>
      <c r="J51" s="109">
        <f>J54</f>
        <v>36.2</v>
      </c>
      <c r="K51" s="109">
        <f>K54</f>
        <v>36.2</v>
      </c>
      <c r="L51" s="109">
        <f t="shared" si="0"/>
        <v>100</v>
      </c>
    </row>
    <row r="52" spans="1:12" s="54" customFormat="1" ht="37.5" customHeight="1">
      <c r="A52" s="115" t="s">
        <v>305</v>
      </c>
      <c r="B52" s="114">
        <v>650</v>
      </c>
      <c r="C52" s="105" t="s">
        <v>40</v>
      </c>
      <c r="D52" s="105" t="s">
        <v>87</v>
      </c>
      <c r="E52" s="105" t="s">
        <v>172</v>
      </c>
      <c r="F52" s="105" t="s">
        <v>78</v>
      </c>
      <c r="G52" s="105" t="s">
        <v>40</v>
      </c>
      <c r="H52" s="105" t="s">
        <v>104</v>
      </c>
      <c r="I52" s="105" t="s">
        <v>48</v>
      </c>
      <c r="J52" s="109">
        <f>J54</f>
        <v>36.2</v>
      </c>
      <c r="K52" s="109">
        <f>K54</f>
        <v>36.2</v>
      </c>
      <c r="L52" s="109">
        <f t="shared" si="0"/>
        <v>100</v>
      </c>
    </row>
    <row r="53" spans="1:12" s="54" customFormat="1" ht="36">
      <c r="A53" s="148" t="s">
        <v>137</v>
      </c>
      <c r="B53" s="114">
        <v>650</v>
      </c>
      <c r="C53" s="105" t="s">
        <v>40</v>
      </c>
      <c r="D53" s="105" t="s">
        <v>87</v>
      </c>
      <c r="E53" s="105" t="s">
        <v>172</v>
      </c>
      <c r="F53" s="105" t="s">
        <v>78</v>
      </c>
      <c r="G53" s="105" t="s">
        <v>40</v>
      </c>
      <c r="H53" s="105" t="s">
        <v>121</v>
      </c>
      <c r="I53" s="105" t="s">
        <v>48</v>
      </c>
      <c r="J53" s="109">
        <f>J54</f>
        <v>36.2</v>
      </c>
      <c r="K53" s="109">
        <f>K54</f>
        <v>36.2</v>
      </c>
      <c r="L53" s="109">
        <f t="shared" si="0"/>
        <v>100</v>
      </c>
    </row>
    <row r="54" spans="1:12" s="54" customFormat="1" ht="24">
      <c r="A54" s="110" t="s">
        <v>111</v>
      </c>
      <c r="B54" s="114">
        <v>650</v>
      </c>
      <c r="C54" s="105" t="s">
        <v>40</v>
      </c>
      <c r="D54" s="105" t="s">
        <v>87</v>
      </c>
      <c r="E54" s="105" t="s">
        <v>172</v>
      </c>
      <c r="F54" s="105" t="s">
        <v>78</v>
      </c>
      <c r="G54" s="105" t="s">
        <v>40</v>
      </c>
      <c r="H54" s="105" t="s">
        <v>121</v>
      </c>
      <c r="I54" s="105" t="s">
        <v>112</v>
      </c>
      <c r="J54" s="109">
        <v>36.2</v>
      </c>
      <c r="K54" s="109">
        <v>36.2</v>
      </c>
      <c r="L54" s="109">
        <f t="shared" si="0"/>
        <v>100</v>
      </c>
    </row>
    <row r="55" spans="1:12" s="54" customFormat="1" ht="12.75">
      <c r="A55" s="141" t="s">
        <v>71</v>
      </c>
      <c r="B55" s="136">
        <v>650</v>
      </c>
      <c r="C55" s="55" t="s">
        <v>41</v>
      </c>
      <c r="D55" s="55" t="s">
        <v>47</v>
      </c>
      <c r="E55" s="55" t="s">
        <v>47</v>
      </c>
      <c r="F55" s="55" t="s">
        <v>77</v>
      </c>
      <c r="G55" s="55" t="s">
        <v>47</v>
      </c>
      <c r="H55" s="55" t="s">
        <v>104</v>
      </c>
      <c r="I55" s="55" t="s">
        <v>48</v>
      </c>
      <c r="J55" s="106">
        <f>J56</f>
        <v>466.4</v>
      </c>
      <c r="K55" s="106">
        <f>K56</f>
        <v>466.4</v>
      </c>
      <c r="L55" s="106">
        <f t="shared" si="0"/>
        <v>100</v>
      </c>
    </row>
    <row r="56" spans="1:12" s="54" customFormat="1" ht="12.75">
      <c r="A56" s="111" t="s">
        <v>100</v>
      </c>
      <c r="B56" s="131">
        <v>650</v>
      </c>
      <c r="C56" s="107" t="s">
        <v>41</v>
      </c>
      <c r="D56" s="107" t="s">
        <v>42</v>
      </c>
      <c r="E56" s="107" t="s">
        <v>47</v>
      </c>
      <c r="F56" s="107" t="s">
        <v>77</v>
      </c>
      <c r="G56" s="107" t="s">
        <v>47</v>
      </c>
      <c r="H56" s="107" t="s">
        <v>104</v>
      </c>
      <c r="I56" s="107" t="s">
        <v>48</v>
      </c>
      <c r="J56" s="108">
        <f>J59</f>
        <v>466.4</v>
      </c>
      <c r="K56" s="108">
        <f>K59</f>
        <v>466.4</v>
      </c>
      <c r="L56" s="108">
        <f t="shared" si="0"/>
        <v>100</v>
      </c>
    </row>
    <row r="57" spans="1:12" s="54" customFormat="1" ht="12.75">
      <c r="A57" s="113" t="s">
        <v>306</v>
      </c>
      <c r="B57" s="105">
        <v>650</v>
      </c>
      <c r="C57" s="105" t="s">
        <v>41</v>
      </c>
      <c r="D57" s="105" t="s">
        <v>42</v>
      </c>
      <c r="E57" s="105" t="s">
        <v>119</v>
      </c>
      <c r="F57" s="154" t="s">
        <v>77</v>
      </c>
      <c r="G57" s="154" t="s">
        <v>47</v>
      </c>
      <c r="H57" s="154" t="s">
        <v>104</v>
      </c>
      <c r="I57" s="154" t="s">
        <v>48</v>
      </c>
      <c r="J57" s="109">
        <f>J60</f>
        <v>466.4</v>
      </c>
      <c r="K57" s="109">
        <f>K60</f>
        <v>466.4</v>
      </c>
      <c r="L57" s="109">
        <f t="shared" si="0"/>
        <v>100</v>
      </c>
    </row>
    <row r="58" spans="1:12" s="54" customFormat="1" ht="36">
      <c r="A58" s="110" t="s">
        <v>301</v>
      </c>
      <c r="B58" s="105">
        <v>650</v>
      </c>
      <c r="C58" s="105" t="s">
        <v>41</v>
      </c>
      <c r="D58" s="105" t="s">
        <v>42</v>
      </c>
      <c r="E58" s="105" t="s">
        <v>119</v>
      </c>
      <c r="F58" s="105" t="s">
        <v>77</v>
      </c>
      <c r="G58" s="105" t="s">
        <v>40</v>
      </c>
      <c r="H58" s="154" t="s">
        <v>104</v>
      </c>
      <c r="I58" s="154" t="s">
        <v>48</v>
      </c>
      <c r="J58" s="109">
        <f>J60</f>
        <v>466.4</v>
      </c>
      <c r="K58" s="109">
        <f>K60</f>
        <v>466.4</v>
      </c>
      <c r="L58" s="109">
        <f t="shared" si="0"/>
        <v>100</v>
      </c>
    </row>
    <row r="59" spans="1:12" s="54" customFormat="1" ht="36">
      <c r="A59" s="113" t="s">
        <v>127</v>
      </c>
      <c r="B59" s="105">
        <v>650</v>
      </c>
      <c r="C59" s="105" t="s">
        <v>41</v>
      </c>
      <c r="D59" s="105" t="s">
        <v>42</v>
      </c>
      <c r="E59" s="105" t="s">
        <v>119</v>
      </c>
      <c r="F59" s="105" t="s">
        <v>77</v>
      </c>
      <c r="G59" s="105" t="s">
        <v>40</v>
      </c>
      <c r="H59" s="105" t="s">
        <v>128</v>
      </c>
      <c r="I59" s="105" t="s">
        <v>48</v>
      </c>
      <c r="J59" s="109">
        <f>J60</f>
        <v>466.4</v>
      </c>
      <c r="K59" s="109">
        <f>K60</f>
        <v>466.4</v>
      </c>
      <c r="L59" s="109">
        <f t="shared" si="0"/>
        <v>100</v>
      </c>
    </row>
    <row r="60" spans="1:12" s="53" customFormat="1" ht="24">
      <c r="A60" s="110" t="s">
        <v>107</v>
      </c>
      <c r="B60" s="114">
        <v>650</v>
      </c>
      <c r="C60" s="105" t="s">
        <v>41</v>
      </c>
      <c r="D60" s="105" t="s">
        <v>42</v>
      </c>
      <c r="E60" s="105" t="s">
        <v>119</v>
      </c>
      <c r="F60" s="105" t="s">
        <v>77</v>
      </c>
      <c r="G60" s="105" t="s">
        <v>40</v>
      </c>
      <c r="H60" s="105" t="s">
        <v>128</v>
      </c>
      <c r="I60" s="105" t="s">
        <v>108</v>
      </c>
      <c r="J60" s="109">
        <v>466.4</v>
      </c>
      <c r="K60" s="109">
        <v>466.4</v>
      </c>
      <c r="L60" s="109">
        <f t="shared" si="0"/>
        <v>100</v>
      </c>
    </row>
    <row r="61" spans="1:12" ht="24">
      <c r="A61" s="141" t="s">
        <v>31</v>
      </c>
      <c r="B61" s="136">
        <v>650</v>
      </c>
      <c r="C61" s="55" t="s">
        <v>42</v>
      </c>
      <c r="D61" s="55" t="s">
        <v>47</v>
      </c>
      <c r="E61" s="55" t="s">
        <v>47</v>
      </c>
      <c r="F61" s="55" t="s">
        <v>77</v>
      </c>
      <c r="G61" s="55" t="s">
        <v>47</v>
      </c>
      <c r="H61" s="55" t="s">
        <v>104</v>
      </c>
      <c r="I61" s="55" t="s">
        <v>48</v>
      </c>
      <c r="J61" s="106">
        <f>J62+J68+J73</f>
        <v>148.2</v>
      </c>
      <c r="K61" s="106">
        <f>K62+K68+K73</f>
        <v>148.2</v>
      </c>
      <c r="L61" s="106">
        <f t="shared" si="0"/>
        <v>100</v>
      </c>
    </row>
    <row r="62" spans="1:12" ht="12.75">
      <c r="A62" s="111" t="s">
        <v>129</v>
      </c>
      <c r="B62" s="131">
        <v>650</v>
      </c>
      <c r="C62" s="107" t="s">
        <v>42</v>
      </c>
      <c r="D62" s="107" t="s">
        <v>43</v>
      </c>
      <c r="E62" s="107" t="s">
        <v>47</v>
      </c>
      <c r="F62" s="107" t="s">
        <v>77</v>
      </c>
      <c r="G62" s="107" t="s">
        <v>47</v>
      </c>
      <c r="H62" s="107" t="s">
        <v>104</v>
      </c>
      <c r="I62" s="107" t="s">
        <v>48</v>
      </c>
      <c r="J62" s="108">
        <f>J66</f>
        <v>78</v>
      </c>
      <c r="K62" s="108">
        <f>K66</f>
        <v>78</v>
      </c>
      <c r="L62" s="108">
        <f t="shared" si="0"/>
        <v>100</v>
      </c>
    </row>
    <row r="63" spans="1:12" s="57" customFormat="1" ht="50.25" customHeight="1">
      <c r="A63" s="113" t="s">
        <v>288</v>
      </c>
      <c r="B63" s="114">
        <v>650</v>
      </c>
      <c r="C63" s="105" t="s">
        <v>42</v>
      </c>
      <c r="D63" s="105" t="s">
        <v>43</v>
      </c>
      <c r="E63" s="105" t="s">
        <v>172</v>
      </c>
      <c r="F63" s="105" t="s">
        <v>77</v>
      </c>
      <c r="G63" s="105" t="s">
        <v>47</v>
      </c>
      <c r="H63" s="105" t="s">
        <v>104</v>
      </c>
      <c r="I63" s="105" t="s">
        <v>48</v>
      </c>
      <c r="J63" s="109">
        <f>J67</f>
        <v>78</v>
      </c>
      <c r="K63" s="109">
        <f>K67</f>
        <v>78</v>
      </c>
      <c r="L63" s="109">
        <f t="shared" si="0"/>
        <v>100</v>
      </c>
    </row>
    <row r="64" spans="1:12" s="57" customFormat="1" ht="12.75">
      <c r="A64" s="113" t="s">
        <v>307</v>
      </c>
      <c r="B64" s="114">
        <v>650</v>
      </c>
      <c r="C64" s="105" t="s">
        <v>42</v>
      </c>
      <c r="D64" s="105" t="s">
        <v>43</v>
      </c>
      <c r="E64" s="105" t="s">
        <v>172</v>
      </c>
      <c r="F64" s="105" t="s">
        <v>76</v>
      </c>
      <c r="G64" s="105" t="s">
        <v>47</v>
      </c>
      <c r="H64" s="105" t="s">
        <v>104</v>
      </c>
      <c r="I64" s="105" t="s">
        <v>48</v>
      </c>
      <c r="J64" s="109">
        <f>J67</f>
        <v>78</v>
      </c>
      <c r="K64" s="109">
        <f>K67</f>
        <v>78</v>
      </c>
      <c r="L64" s="109">
        <f t="shared" si="0"/>
        <v>100</v>
      </c>
    </row>
    <row r="65" spans="1:12" s="57" customFormat="1" ht="36">
      <c r="A65" s="113" t="s">
        <v>308</v>
      </c>
      <c r="B65" s="114">
        <v>650</v>
      </c>
      <c r="C65" s="105" t="s">
        <v>42</v>
      </c>
      <c r="D65" s="105" t="s">
        <v>43</v>
      </c>
      <c r="E65" s="105" t="s">
        <v>172</v>
      </c>
      <c r="F65" s="105" t="s">
        <v>76</v>
      </c>
      <c r="G65" s="105" t="s">
        <v>40</v>
      </c>
      <c r="H65" s="105" t="s">
        <v>104</v>
      </c>
      <c r="I65" s="105" t="s">
        <v>48</v>
      </c>
      <c r="J65" s="109">
        <f>J67</f>
        <v>78</v>
      </c>
      <c r="K65" s="109">
        <f>K67</f>
        <v>78</v>
      </c>
      <c r="L65" s="109">
        <f t="shared" si="0"/>
        <v>100</v>
      </c>
    </row>
    <row r="66" spans="1:12" ht="120">
      <c r="A66" s="113" t="s">
        <v>173</v>
      </c>
      <c r="B66" s="114">
        <v>650</v>
      </c>
      <c r="C66" s="105" t="s">
        <v>42</v>
      </c>
      <c r="D66" s="105" t="s">
        <v>43</v>
      </c>
      <c r="E66" s="105" t="s">
        <v>172</v>
      </c>
      <c r="F66" s="105" t="s">
        <v>76</v>
      </c>
      <c r="G66" s="105" t="s">
        <v>40</v>
      </c>
      <c r="H66" s="105" t="s">
        <v>131</v>
      </c>
      <c r="I66" s="105" t="s">
        <v>48</v>
      </c>
      <c r="J66" s="109">
        <f>J67</f>
        <v>78</v>
      </c>
      <c r="K66" s="109">
        <f>K67</f>
        <v>78</v>
      </c>
      <c r="L66" s="109">
        <f t="shared" si="0"/>
        <v>100</v>
      </c>
    </row>
    <row r="67" spans="1:12" ht="24">
      <c r="A67" s="110" t="s">
        <v>111</v>
      </c>
      <c r="B67" s="114">
        <v>650</v>
      </c>
      <c r="C67" s="105" t="s">
        <v>42</v>
      </c>
      <c r="D67" s="105" t="s">
        <v>43</v>
      </c>
      <c r="E67" s="105" t="s">
        <v>172</v>
      </c>
      <c r="F67" s="105" t="s">
        <v>76</v>
      </c>
      <c r="G67" s="105" t="s">
        <v>40</v>
      </c>
      <c r="H67" s="105" t="s">
        <v>131</v>
      </c>
      <c r="I67" s="105" t="s">
        <v>112</v>
      </c>
      <c r="J67" s="109">
        <v>78</v>
      </c>
      <c r="K67" s="109">
        <v>78</v>
      </c>
      <c r="L67" s="109">
        <f t="shared" si="0"/>
        <v>100</v>
      </c>
    </row>
    <row r="68" spans="1:12" ht="36">
      <c r="A68" s="111" t="s">
        <v>151</v>
      </c>
      <c r="B68" s="107">
        <v>650</v>
      </c>
      <c r="C68" s="107" t="s">
        <v>42</v>
      </c>
      <c r="D68" s="107" t="s">
        <v>50</v>
      </c>
      <c r="E68" s="107" t="s">
        <v>47</v>
      </c>
      <c r="F68" s="107" t="s">
        <v>77</v>
      </c>
      <c r="G68" s="107" t="s">
        <v>47</v>
      </c>
      <c r="H68" s="107" t="s">
        <v>104</v>
      </c>
      <c r="I68" s="107" t="s">
        <v>48</v>
      </c>
      <c r="J68" s="108">
        <f>J71</f>
        <v>34</v>
      </c>
      <c r="K68" s="108">
        <f>K71</f>
        <v>34</v>
      </c>
      <c r="L68" s="108">
        <f t="shared" si="0"/>
        <v>100</v>
      </c>
    </row>
    <row r="69" spans="1:12" s="57" customFormat="1" ht="48">
      <c r="A69" s="110" t="s">
        <v>289</v>
      </c>
      <c r="B69" s="105">
        <v>650</v>
      </c>
      <c r="C69" s="105" t="s">
        <v>42</v>
      </c>
      <c r="D69" s="105" t="s">
        <v>50</v>
      </c>
      <c r="E69" s="105" t="s">
        <v>174</v>
      </c>
      <c r="F69" s="105" t="s">
        <v>77</v>
      </c>
      <c r="G69" s="105" t="s">
        <v>47</v>
      </c>
      <c r="H69" s="105" t="s">
        <v>104</v>
      </c>
      <c r="I69" s="105" t="s">
        <v>48</v>
      </c>
      <c r="J69" s="109">
        <f>J72</f>
        <v>34</v>
      </c>
      <c r="K69" s="109">
        <f>K72</f>
        <v>34</v>
      </c>
      <c r="L69" s="109">
        <f t="shared" si="0"/>
        <v>100</v>
      </c>
    </row>
    <row r="70" spans="1:12" ht="48">
      <c r="A70" s="110" t="s">
        <v>309</v>
      </c>
      <c r="B70" s="137">
        <v>650</v>
      </c>
      <c r="C70" s="105" t="s">
        <v>42</v>
      </c>
      <c r="D70" s="105" t="s">
        <v>50</v>
      </c>
      <c r="E70" s="105" t="s">
        <v>174</v>
      </c>
      <c r="F70" s="105" t="s">
        <v>77</v>
      </c>
      <c r="G70" s="105" t="s">
        <v>41</v>
      </c>
      <c r="H70" s="105" t="s">
        <v>104</v>
      </c>
      <c r="I70" s="105" t="s">
        <v>48</v>
      </c>
      <c r="J70" s="109">
        <f>J72</f>
        <v>34</v>
      </c>
      <c r="K70" s="109">
        <f>K72</f>
        <v>34</v>
      </c>
      <c r="L70" s="109">
        <f t="shared" si="0"/>
        <v>100</v>
      </c>
    </row>
    <row r="71" spans="1:12" ht="48">
      <c r="A71" s="110" t="s">
        <v>152</v>
      </c>
      <c r="B71" s="137">
        <v>650</v>
      </c>
      <c r="C71" s="105" t="s">
        <v>42</v>
      </c>
      <c r="D71" s="105" t="s">
        <v>50</v>
      </c>
      <c r="E71" s="105" t="s">
        <v>174</v>
      </c>
      <c r="F71" s="105" t="s">
        <v>77</v>
      </c>
      <c r="G71" s="105" t="s">
        <v>41</v>
      </c>
      <c r="H71" s="105" t="s">
        <v>153</v>
      </c>
      <c r="I71" s="105" t="s">
        <v>48</v>
      </c>
      <c r="J71" s="109">
        <f>J72</f>
        <v>34</v>
      </c>
      <c r="K71" s="109">
        <f>K72</f>
        <v>34</v>
      </c>
      <c r="L71" s="109">
        <f t="shared" si="0"/>
        <v>100</v>
      </c>
    </row>
    <row r="72" spans="1:12" ht="24">
      <c r="A72" s="113" t="s">
        <v>111</v>
      </c>
      <c r="B72" s="137">
        <v>650</v>
      </c>
      <c r="C72" s="105" t="s">
        <v>42</v>
      </c>
      <c r="D72" s="105" t="s">
        <v>50</v>
      </c>
      <c r="E72" s="105" t="s">
        <v>174</v>
      </c>
      <c r="F72" s="105" t="s">
        <v>77</v>
      </c>
      <c r="G72" s="105" t="s">
        <v>41</v>
      </c>
      <c r="H72" s="105" t="s">
        <v>153</v>
      </c>
      <c r="I72" s="105" t="s">
        <v>112</v>
      </c>
      <c r="J72" s="109">
        <v>34</v>
      </c>
      <c r="K72" s="109">
        <v>34</v>
      </c>
      <c r="L72" s="109">
        <f t="shared" si="0"/>
        <v>100</v>
      </c>
    </row>
    <row r="73" spans="1:12" ht="36">
      <c r="A73" s="111" t="s">
        <v>163</v>
      </c>
      <c r="B73" s="138">
        <v>650</v>
      </c>
      <c r="C73" s="107" t="s">
        <v>42</v>
      </c>
      <c r="D73" s="107" t="s">
        <v>55</v>
      </c>
      <c r="E73" s="107" t="s">
        <v>47</v>
      </c>
      <c r="F73" s="107" t="s">
        <v>77</v>
      </c>
      <c r="G73" s="107" t="s">
        <v>47</v>
      </c>
      <c r="H73" s="107" t="s">
        <v>104</v>
      </c>
      <c r="I73" s="107" t="s">
        <v>48</v>
      </c>
      <c r="J73" s="108">
        <f>J77+J79</f>
        <v>36.199999999999996</v>
      </c>
      <c r="K73" s="108">
        <f>K77+K79</f>
        <v>36.199999999999996</v>
      </c>
      <c r="L73" s="108">
        <f t="shared" si="0"/>
        <v>100</v>
      </c>
    </row>
    <row r="74" spans="1:12" s="57" customFormat="1" ht="51.75" customHeight="1">
      <c r="A74" s="110" t="s">
        <v>288</v>
      </c>
      <c r="B74" s="137">
        <v>650</v>
      </c>
      <c r="C74" s="105" t="s">
        <v>42</v>
      </c>
      <c r="D74" s="105" t="s">
        <v>55</v>
      </c>
      <c r="E74" s="105" t="s">
        <v>172</v>
      </c>
      <c r="F74" s="105" t="s">
        <v>77</v>
      </c>
      <c r="G74" s="105" t="s">
        <v>47</v>
      </c>
      <c r="H74" s="105" t="s">
        <v>104</v>
      </c>
      <c r="I74" s="105" t="s">
        <v>48</v>
      </c>
      <c r="J74" s="109">
        <f>J78+J80</f>
        <v>36.199999999999996</v>
      </c>
      <c r="K74" s="109">
        <f>K78+K80</f>
        <v>36.199999999999996</v>
      </c>
      <c r="L74" s="109">
        <f t="shared" si="0"/>
        <v>100</v>
      </c>
    </row>
    <row r="75" spans="1:12" s="57" customFormat="1" ht="12.75">
      <c r="A75" s="110" t="s">
        <v>307</v>
      </c>
      <c r="B75" s="137">
        <v>650</v>
      </c>
      <c r="C75" s="105" t="s">
        <v>42</v>
      </c>
      <c r="D75" s="105" t="s">
        <v>55</v>
      </c>
      <c r="E75" s="105" t="s">
        <v>172</v>
      </c>
      <c r="F75" s="105" t="s">
        <v>76</v>
      </c>
      <c r="G75" s="105" t="s">
        <v>47</v>
      </c>
      <c r="H75" s="105" t="s">
        <v>104</v>
      </c>
      <c r="I75" s="105" t="s">
        <v>48</v>
      </c>
      <c r="J75" s="109">
        <f>J78+J80</f>
        <v>36.199999999999996</v>
      </c>
      <c r="K75" s="109">
        <f>K78+K80</f>
        <v>36.199999999999996</v>
      </c>
      <c r="L75" s="109">
        <f t="shared" si="0"/>
        <v>100</v>
      </c>
    </row>
    <row r="76" spans="1:12" s="57" customFormat="1" ht="24">
      <c r="A76" s="110" t="s">
        <v>310</v>
      </c>
      <c r="B76" s="137">
        <v>650</v>
      </c>
      <c r="C76" s="105" t="s">
        <v>42</v>
      </c>
      <c r="D76" s="105" t="s">
        <v>55</v>
      </c>
      <c r="E76" s="105" t="s">
        <v>172</v>
      </c>
      <c r="F76" s="105" t="s">
        <v>76</v>
      </c>
      <c r="G76" s="105" t="s">
        <v>41</v>
      </c>
      <c r="H76" s="105" t="s">
        <v>104</v>
      </c>
      <c r="I76" s="105" t="s">
        <v>48</v>
      </c>
      <c r="J76" s="109">
        <f>J78+J80</f>
        <v>36.199999999999996</v>
      </c>
      <c r="K76" s="109">
        <f>K78+K80</f>
        <v>36.199999999999996</v>
      </c>
      <c r="L76" s="109">
        <f t="shared" si="0"/>
        <v>100</v>
      </c>
    </row>
    <row r="77" spans="1:12" ht="24">
      <c r="A77" s="146" t="s">
        <v>175</v>
      </c>
      <c r="B77" s="137">
        <v>650</v>
      </c>
      <c r="C77" s="105" t="s">
        <v>42</v>
      </c>
      <c r="D77" s="105" t="s">
        <v>55</v>
      </c>
      <c r="E77" s="105" t="s">
        <v>172</v>
      </c>
      <c r="F77" s="105" t="s">
        <v>76</v>
      </c>
      <c r="G77" s="105" t="s">
        <v>41</v>
      </c>
      <c r="H77" s="105" t="s">
        <v>122</v>
      </c>
      <c r="I77" s="105" t="s">
        <v>48</v>
      </c>
      <c r="J77" s="109">
        <f>J78</f>
        <v>28.9</v>
      </c>
      <c r="K77" s="109">
        <f>K78</f>
        <v>28.9</v>
      </c>
      <c r="L77" s="109">
        <f t="shared" si="0"/>
        <v>100</v>
      </c>
    </row>
    <row r="78" spans="1:12" ht="24">
      <c r="A78" s="110" t="s">
        <v>150</v>
      </c>
      <c r="B78" s="137">
        <v>650</v>
      </c>
      <c r="C78" s="105" t="s">
        <v>42</v>
      </c>
      <c r="D78" s="105" t="s">
        <v>55</v>
      </c>
      <c r="E78" s="105" t="s">
        <v>172</v>
      </c>
      <c r="F78" s="105" t="s">
        <v>76</v>
      </c>
      <c r="G78" s="105" t="s">
        <v>41</v>
      </c>
      <c r="H78" s="105" t="s">
        <v>122</v>
      </c>
      <c r="I78" s="105" t="s">
        <v>123</v>
      </c>
      <c r="J78" s="109">
        <v>28.9</v>
      </c>
      <c r="K78" s="109">
        <v>28.9</v>
      </c>
      <c r="L78" s="109">
        <f t="shared" si="0"/>
        <v>100</v>
      </c>
    </row>
    <row r="79" spans="1:12" ht="36">
      <c r="A79" s="148" t="s">
        <v>176</v>
      </c>
      <c r="B79" s="137">
        <v>650</v>
      </c>
      <c r="C79" s="105" t="s">
        <v>42</v>
      </c>
      <c r="D79" s="105" t="s">
        <v>55</v>
      </c>
      <c r="E79" s="105" t="s">
        <v>172</v>
      </c>
      <c r="F79" s="105" t="s">
        <v>76</v>
      </c>
      <c r="G79" s="105" t="s">
        <v>41</v>
      </c>
      <c r="H79" s="105" t="s">
        <v>149</v>
      </c>
      <c r="I79" s="105" t="s">
        <v>48</v>
      </c>
      <c r="J79" s="109">
        <f>J80</f>
        <v>7.3</v>
      </c>
      <c r="K79" s="109">
        <f>K80</f>
        <v>7.3</v>
      </c>
      <c r="L79" s="109">
        <f t="shared" si="0"/>
        <v>100</v>
      </c>
    </row>
    <row r="80" spans="1:12" ht="24">
      <c r="A80" s="110" t="s">
        <v>150</v>
      </c>
      <c r="B80" s="137">
        <v>650</v>
      </c>
      <c r="C80" s="105" t="s">
        <v>42</v>
      </c>
      <c r="D80" s="105" t="s">
        <v>55</v>
      </c>
      <c r="E80" s="105" t="s">
        <v>172</v>
      </c>
      <c r="F80" s="105" t="s">
        <v>76</v>
      </c>
      <c r="G80" s="105" t="s">
        <v>41</v>
      </c>
      <c r="H80" s="105" t="s">
        <v>149</v>
      </c>
      <c r="I80" s="105" t="s">
        <v>123</v>
      </c>
      <c r="J80" s="109">
        <v>7.3</v>
      </c>
      <c r="K80" s="109">
        <v>7.3</v>
      </c>
      <c r="L80" s="109">
        <f t="shared" si="0"/>
        <v>100</v>
      </c>
    </row>
    <row r="81" spans="1:12" ht="12.75">
      <c r="A81" s="149" t="s">
        <v>32</v>
      </c>
      <c r="B81" s="139">
        <v>650</v>
      </c>
      <c r="C81" s="55" t="s">
        <v>43</v>
      </c>
      <c r="D81" s="55" t="s">
        <v>47</v>
      </c>
      <c r="E81" s="55" t="s">
        <v>47</v>
      </c>
      <c r="F81" s="55" t="s">
        <v>77</v>
      </c>
      <c r="G81" s="55" t="s">
        <v>47</v>
      </c>
      <c r="H81" s="55" t="s">
        <v>104</v>
      </c>
      <c r="I81" s="55" t="s">
        <v>48</v>
      </c>
      <c r="J81" s="106">
        <f>J82+J97+J118+J126+J92</f>
        <v>23505.499999999996</v>
      </c>
      <c r="K81" s="106">
        <f>K82+K97+K118+K126+K92</f>
        <v>20535.299999999996</v>
      </c>
      <c r="L81" s="106">
        <f t="shared" si="0"/>
        <v>87.363808470358</v>
      </c>
    </row>
    <row r="82" spans="1:12" ht="12.75">
      <c r="A82" s="150" t="s">
        <v>33</v>
      </c>
      <c r="B82" s="138">
        <v>650</v>
      </c>
      <c r="C82" s="107" t="s">
        <v>43</v>
      </c>
      <c r="D82" s="107" t="s">
        <v>40</v>
      </c>
      <c r="E82" s="107" t="s">
        <v>47</v>
      </c>
      <c r="F82" s="107" t="s">
        <v>77</v>
      </c>
      <c r="G82" s="107" t="s">
        <v>47</v>
      </c>
      <c r="H82" s="107" t="s">
        <v>104</v>
      </c>
      <c r="I82" s="107" t="s">
        <v>48</v>
      </c>
      <c r="J82" s="108">
        <f>J90+J85+J87</f>
        <v>2350</v>
      </c>
      <c r="K82" s="108">
        <f>K90+K85+K87</f>
        <v>1907.7</v>
      </c>
      <c r="L82" s="108">
        <f t="shared" si="0"/>
        <v>81.17872340425532</v>
      </c>
    </row>
    <row r="83" spans="1:12" s="57" customFormat="1" ht="24">
      <c r="A83" s="151" t="s">
        <v>290</v>
      </c>
      <c r="B83" s="137">
        <v>650</v>
      </c>
      <c r="C83" s="105" t="s">
        <v>43</v>
      </c>
      <c r="D83" s="105" t="s">
        <v>40</v>
      </c>
      <c r="E83" s="105" t="s">
        <v>178</v>
      </c>
      <c r="F83" s="105" t="s">
        <v>77</v>
      </c>
      <c r="G83" s="105" t="s">
        <v>47</v>
      </c>
      <c r="H83" s="105" t="s">
        <v>104</v>
      </c>
      <c r="I83" s="105" t="s">
        <v>48</v>
      </c>
      <c r="J83" s="109">
        <f>J91+J86+J88</f>
        <v>2350</v>
      </c>
      <c r="K83" s="109">
        <f>K91+K86+K88</f>
        <v>1907.7</v>
      </c>
      <c r="L83" s="109">
        <f t="shared" si="0"/>
        <v>81.17872340425532</v>
      </c>
    </row>
    <row r="84" spans="1:12" ht="42" customHeight="1">
      <c r="A84" s="151" t="s">
        <v>311</v>
      </c>
      <c r="B84" s="137">
        <v>650</v>
      </c>
      <c r="C84" s="105" t="s">
        <v>43</v>
      </c>
      <c r="D84" s="105" t="s">
        <v>40</v>
      </c>
      <c r="E84" s="105" t="s">
        <v>178</v>
      </c>
      <c r="F84" s="105" t="s">
        <v>77</v>
      </c>
      <c r="G84" s="105" t="s">
        <v>40</v>
      </c>
      <c r="H84" s="105" t="s">
        <v>104</v>
      </c>
      <c r="I84" s="105" t="s">
        <v>48</v>
      </c>
      <c r="J84" s="108">
        <f>J86+J88</f>
        <v>2050.5</v>
      </c>
      <c r="K84" s="108">
        <f>K86+K88</f>
        <v>1608.1999999999998</v>
      </c>
      <c r="L84" s="108">
        <f t="shared" si="0"/>
        <v>78.42965130455985</v>
      </c>
    </row>
    <row r="85" spans="1:12" ht="36">
      <c r="A85" s="146" t="s">
        <v>177</v>
      </c>
      <c r="B85" s="137">
        <v>650</v>
      </c>
      <c r="C85" s="105" t="s">
        <v>43</v>
      </c>
      <c r="D85" s="105" t="s">
        <v>40</v>
      </c>
      <c r="E85" s="105" t="s">
        <v>178</v>
      </c>
      <c r="F85" s="105" t="s">
        <v>77</v>
      </c>
      <c r="G85" s="105" t="s">
        <v>40</v>
      </c>
      <c r="H85" s="117" t="s">
        <v>132</v>
      </c>
      <c r="I85" s="105" t="s">
        <v>48</v>
      </c>
      <c r="J85" s="109">
        <f>J86</f>
        <v>850.5</v>
      </c>
      <c r="K85" s="109">
        <f>K86</f>
        <v>824.4</v>
      </c>
      <c r="L85" s="109">
        <f t="shared" si="0"/>
        <v>96.93121693121692</v>
      </c>
    </row>
    <row r="86" spans="1:12" ht="24">
      <c r="A86" s="113" t="s">
        <v>150</v>
      </c>
      <c r="B86" s="137">
        <v>650</v>
      </c>
      <c r="C86" s="105" t="s">
        <v>43</v>
      </c>
      <c r="D86" s="105" t="s">
        <v>40</v>
      </c>
      <c r="E86" s="105" t="s">
        <v>178</v>
      </c>
      <c r="F86" s="105" t="s">
        <v>77</v>
      </c>
      <c r="G86" s="105" t="s">
        <v>40</v>
      </c>
      <c r="H86" s="117" t="s">
        <v>132</v>
      </c>
      <c r="I86" s="105" t="s">
        <v>123</v>
      </c>
      <c r="J86" s="109">
        <v>850.5</v>
      </c>
      <c r="K86" s="109">
        <v>824.4</v>
      </c>
      <c r="L86" s="109">
        <f t="shared" si="0"/>
        <v>96.93121693121692</v>
      </c>
    </row>
    <row r="87" spans="1:12" ht="24">
      <c r="A87" s="113" t="s">
        <v>179</v>
      </c>
      <c r="B87" s="137">
        <v>650</v>
      </c>
      <c r="C87" s="105" t="s">
        <v>43</v>
      </c>
      <c r="D87" s="105" t="s">
        <v>40</v>
      </c>
      <c r="E87" s="105" t="s">
        <v>178</v>
      </c>
      <c r="F87" s="105" t="s">
        <v>77</v>
      </c>
      <c r="G87" s="105" t="s">
        <v>40</v>
      </c>
      <c r="H87" s="105" t="s">
        <v>154</v>
      </c>
      <c r="I87" s="105" t="s">
        <v>48</v>
      </c>
      <c r="J87" s="109">
        <f>J88</f>
        <v>1200</v>
      </c>
      <c r="K87" s="109">
        <f>K88</f>
        <v>783.8</v>
      </c>
      <c r="L87" s="109">
        <f t="shared" si="0"/>
        <v>65.31666666666666</v>
      </c>
    </row>
    <row r="88" spans="1:13" s="53" customFormat="1" ht="24">
      <c r="A88" s="113" t="s">
        <v>150</v>
      </c>
      <c r="B88" s="137">
        <v>650</v>
      </c>
      <c r="C88" s="105" t="s">
        <v>43</v>
      </c>
      <c r="D88" s="105" t="s">
        <v>40</v>
      </c>
      <c r="E88" s="105" t="s">
        <v>178</v>
      </c>
      <c r="F88" s="105" t="s">
        <v>77</v>
      </c>
      <c r="G88" s="105" t="s">
        <v>40</v>
      </c>
      <c r="H88" s="105" t="s">
        <v>154</v>
      </c>
      <c r="I88" s="105" t="s">
        <v>123</v>
      </c>
      <c r="J88" s="109">
        <v>1200</v>
      </c>
      <c r="K88" s="109">
        <v>783.8</v>
      </c>
      <c r="L88" s="109">
        <f t="shared" si="0"/>
        <v>65.31666666666666</v>
      </c>
      <c r="M88" s="50"/>
    </row>
    <row r="89" spans="1:13" s="53" customFormat="1" ht="24">
      <c r="A89" s="113" t="s">
        <v>312</v>
      </c>
      <c r="B89" s="137">
        <v>650</v>
      </c>
      <c r="C89" s="117" t="s">
        <v>43</v>
      </c>
      <c r="D89" s="117" t="s">
        <v>40</v>
      </c>
      <c r="E89" s="117" t="s">
        <v>178</v>
      </c>
      <c r="F89" s="117" t="s">
        <v>77</v>
      </c>
      <c r="G89" s="117" t="s">
        <v>41</v>
      </c>
      <c r="H89" s="105" t="s">
        <v>104</v>
      </c>
      <c r="I89" s="105" t="s">
        <v>48</v>
      </c>
      <c r="J89" s="109">
        <f>J91</f>
        <v>299.5</v>
      </c>
      <c r="K89" s="109">
        <f>K91</f>
        <v>299.5</v>
      </c>
      <c r="L89" s="109">
        <f t="shared" si="0"/>
        <v>100</v>
      </c>
      <c r="M89" s="50"/>
    </row>
    <row r="90" spans="1:13" s="53" customFormat="1" ht="36">
      <c r="A90" s="110" t="s">
        <v>137</v>
      </c>
      <c r="B90" s="137">
        <v>650</v>
      </c>
      <c r="C90" s="117" t="s">
        <v>43</v>
      </c>
      <c r="D90" s="117" t="s">
        <v>40</v>
      </c>
      <c r="E90" s="117" t="s">
        <v>178</v>
      </c>
      <c r="F90" s="117" t="s">
        <v>77</v>
      </c>
      <c r="G90" s="117" t="s">
        <v>41</v>
      </c>
      <c r="H90" s="117" t="s">
        <v>121</v>
      </c>
      <c r="I90" s="117" t="s">
        <v>48</v>
      </c>
      <c r="J90" s="109">
        <f>J91</f>
        <v>299.5</v>
      </c>
      <c r="K90" s="109">
        <f>K91</f>
        <v>299.5</v>
      </c>
      <c r="L90" s="109">
        <f t="shared" si="0"/>
        <v>100</v>
      </c>
      <c r="M90" s="50"/>
    </row>
    <row r="91" spans="1:13" s="53" customFormat="1" ht="24">
      <c r="A91" s="113" t="s">
        <v>150</v>
      </c>
      <c r="B91" s="137">
        <v>650</v>
      </c>
      <c r="C91" s="117" t="s">
        <v>43</v>
      </c>
      <c r="D91" s="117" t="s">
        <v>40</v>
      </c>
      <c r="E91" s="117" t="s">
        <v>178</v>
      </c>
      <c r="F91" s="117" t="s">
        <v>77</v>
      </c>
      <c r="G91" s="117" t="s">
        <v>41</v>
      </c>
      <c r="H91" s="117" t="s">
        <v>121</v>
      </c>
      <c r="I91" s="117" t="s">
        <v>123</v>
      </c>
      <c r="J91" s="109">
        <v>299.5</v>
      </c>
      <c r="K91" s="109">
        <v>299.5</v>
      </c>
      <c r="L91" s="109">
        <f t="shared" si="0"/>
        <v>100</v>
      </c>
      <c r="M91" s="50"/>
    </row>
    <row r="92" spans="1:13" s="53" customFormat="1" ht="12.75">
      <c r="A92" s="118" t="s">
        <v>180</v>
      </c>
      <c r="B92" s="138">
        <v>650</v>
      </c>
      <c r="C92" s="119" t="s">
        <v>43</v>
      </c>
      <c r="D92" s="119" t="s">
        <v>130</v>
      </c>
      <c r="E92" s="119" t="s">
        <v>47</v>
      </c>
      <c r="F92" s="119" t="s">
        <v>77</v>
      </c>
      <c r="G92" s="119" t="s">
        <v>47</v>
      </c>
      <c r="H92" s="119" t="s">
        <v>104</v>
      </c>
      <c r="I92" s="119" t="s">
        <v>48</v>
      </c>
      <c r="J92" s="108">
        <f>J95</f>
        <v>166.5</v>
      </c>
      <c r="K92" s="108">
        <f>K95</f>
        <v>166.5</v>
      </c>
      <c r="L92" s="108">
        <f t="shared" si="0"/>
        <v>100</v>
      </c>
      <c r="M92" s="50"/>
    </row>
    <row r="93" spans="1:12" s="57" customFormat="1" ht="24">
      <c r="A93" s="113" t="s">
        <v>291</v>
      </c>
      <c r="B93" s="137">
        <v>650</v>
      </c>
      <c r="C93" s="117" t="s">
        <v>43</v>
      </c>
      <c r="D93" s="117" t="s">
        <v>130</v>
      </c>
      <c r="E93" s="117" t="s">
        <v>181</v>
      </c>
      <c r="F93" s="117" t="s">
        <v>77</v>
      </c>
      <c r="G93" s="117" t="s">
        <v>47</v>
      </c>
      <c r="H93" s="117" t="s">
        <v>104</v>
      </c>
      <c r="I93" s="117" t="s">
        <v>48</v>
      </c>
      <c r="J93" s="109">
        <f>J96</f>
        <v>166.5</v>
      </c>
      <c r="K93" s="109">
        <f>K96</f>
        <v>166.5</v>
      </c>
      <c r="L93" s="109">
        <f t="shared" si="0"/>
        <v>100</v>
      </c>
    </row>
    <row r="94" spans="1:12" s="57" customFormat="1" ht="24">
      <c r="A94" s="113" t="s">
        <v>313</v>
      </c>
      <c r="B94" s="137">
        <v>650</v>
      </c>
      <c r="C94" s="117" t="s">
        <v>43</v>
      </c>
      <c r="D94" s="117" t="s">
        <v>130</v>
      </c>
      <c r="E94" s="117" t="s">
        <v>181</v>
      </c>
      <c r="F94" s="117" t="s">
        <v>77</v>
      </c>
      <c r="G94" s="117" t="s">
        <v>42</v>
      </c>
      <c r="H94" s="117" t="s">
        <v>104</v>
      </c>
      <c r="I94" s="117" t="s">
        <v>48</v>
      </c>
      <c r="J94" s="109">
        <f>J96</f>
        <v>166.5</v>
      </c>
      <c r="K94" s="109">
        <f>K96</f>
        <v>166.5</v>
      </c>
      <c r="L94" s="109">
        <f t="shared" si="0"/>
        <v>100</v>
      </c>
    </row>
    <row r="95" spans="1:13" s="53" customFormat="1" ht="36">
      <c r="A95" s="110" t="s">
        <v>137</v>
      </c>
      <c r="B95" s="137">
        <v>650</v>
      </c>
      <c r="C95" s="117" t="s">
        <v>43</v>
      </c>
      <c r="D95" s="117" t="s">
        <v>130</v>
      </c>
      <c r="E95" s="117" t="s">
        <v>181</v>
      </c>
      <c r="F95" s="117" t="s">
        <v>77</v>
      </c>
      <c r="G95" s="117" t="s">
        <v>42</v>
      </c>
      <c r="H95" s="117" t="s">
        <v>121</v>
      </c>
      <c r="I95" s="117" t="s">
        <v>48</v>
      </c>
      <c r="J95" s="109">
        <f>J96</f>
        <v>166.5</v>
      </c>
      <c r="K95" s="109">
        <f>K96</f>
        <v>166.5</v>
      </c>
      <c r="L95" s="109">
        <f t="shared" si="0"/>
        <v>100</v>
      </c>
      <c r="M95" s="50"/>
    </row>
    <row r="96" spans="1:13" s="53" customFormat="1" ht="24">
      <c r="A96" s="110" t="s">
        <v>111</v>
      </c>
      <c r="B96" s="137">
        <v>650</v>
      </c>
      <c r="C96" s="117" t="s">
        <v>43</v>
      </c>
      <c r="D96" s="117" t="s">
        <v>130</v>
      </c>
      <c r="E96" s="117" t="s">
        <v>181</v>
      </c>
      <c r="F96" s="117" t="s">
        <v>77</v>
      </c>
      <c r="G96" s="117" t="s">
        <v>42</v>
      </c>
      <c r="H96" s="117" t="s">
        <v>121</v>
      </c>
      <c r="I96" s="117" t="s">
        <v>112</v>
      </c>
      <c r="J96" s="109">
        <v>166.5</v>
      </c>
      <c r="K96" s="109">
        <v>166.5</v>
      </c>
      <c r="L96" s="109">
        <f t="shared" si="0"/>
        <v>100</v>
      </c>
      <c r="M96" s="50"/>
    </row>
    <row r="97" spans="1:13" s="53" customFormat="1" ht="12.75">
      <c r="A97" s="118" t="s">
        <v>133</v>
      </c>
      <c r="B97" s="138">
        <v>650</v>
      </c>
      <c r="C97" s="107" t="s">
        <v>43</v>
      </c>
      <c r="D97" s="107" t="s">
        <v>50</v>
      </c>
      <c r="E97" s="107" t="s">
        <v>47</v>
      </c>
      <c r="F97" s="107" t="s">
        <v>77</v>
      </c>
      <c r="G97" s="107" t="s">
        <v>47</v>
      </c>
      <c r="H97" s="107" t="s">
        <v>104</v>
      </c>
      <c r="I97" s="107" t="s">
        <v>48</v>
      </c>
      <c r="J97" s="108">
        <f>J101+J103+J105+J109+J111+J113+J116</f>
        <v>19141.1</v>
      </c>
      <c r="K97" s="108">
        <f>K101+K103+K105+K109+K111+K113+K116</f>
        <v>16703.699999999997</v>
      </c>
      <c r="L97" s="108">
        <f aca="true" t="shared" si="1" ref="L97:L203">K97/J97*100</f>
        <v>87.26614457894269</v>
      </c>
      <c r="M97" s="50"/>
    </row>
    <row r="98" spans="1:12" s="57" customFormat="1" ht="36">
      <c r="A98" s="113" t="s">
        <v>292</v>
      </c>
      <c r="B98" s="137">
        <v>650</v>
      </c>
      <c r="C98" s="105" t="s">
        <v>43</v>
      </c>
      <c r="D98" s="105" t="s">
        <v>50</v>
      </c>
      <c r="E98" s="105" t="s">
        <v>223</v>
      </c>
      <c r="F98" s="105" t="s">
        <v>77</v>
      </c>
      <c r="G98" s="105" t="s">
        <v>47</v>
      </c>
      <c r="H98" s="105" t="s">
        <v>104</v>
      </c>
      <c r="I98" s="105" t="s">
        <v>48</v>
      </c>
      <c r="J98" s="109">
        <f>J102+J104+J106</f>
        <v>3385.9</v>
      </c>
      <c r="K98" s="109">
        <f>K102+K104+K106</f>
        <v>3385.9</v>
      </c>
      <c r="L98" s="109">
        <f t="shared" si="1"/>
        <v>100</v>
      </c>
    </row>
    <row r="99" spans="1:12" s="57" customFormat="1" ht="24">
      <c r="A99" s="113" t="s">
        <v>314</v>
      </c>
      <c r="B99" s="137">
        <v>650</v>
      </c>
      <c r="C99" s="120" t="s">
        <v>43</v>
      </c>
      <c r="D99" s="120" t="s">
        <v>50</v>
      </c>
      <c r="E99" s="120" t="s">
        <v>223</v>
      </c>
      <c r="F99" s="120" t="s">
        <v>76</v>
      </c>
      <c r="G99" s="105" t="s">
        <v>47</v>
      </c>
      <c r="H99" s="105" t="s">
        <v>104</v>
      </c>
      <c r="I99" s="105" t="s">
        <v>48</v>
      </c>
      <c r="J99" s="109">
        <f>J102+J104+J106</f>
        <v>3385.9</v>
      </c>
      <c r="K99" s="109">
        <f>K102+K104+K106</f>
        <v>3385.9</v>
      </c>
      <c r="L99" s="108">
        <f t="shared" si="1"/>
        <v>100</v>
      </c>
    </row>
    <row r="100" spans="1:12" s="57" customFormat="1" ht="36">
      <c r="A100" s="113" t="s">
        <v>315</v>
      </c>
      <c r="B100" s="137">
        <v>650</v>
      </c>
      <c r="C100" s="120" t="s">
        <v>43</v>
      </c>
      <c r="D100" s="120" t="s">
        <v>50</v>
      </c>
      <c r="E100" s="120" t="s">
        <v>223</v>
      </c>
      <c r="F100" s="120" t="s">
        <v>76</v>
      </c>
      <c r="G100" s="120" t="s">
        <v>224</v>
      </c>
      <c r="H100" s="105" t="s">
        <v>104</v>
      </c>
      <c r="I100" s="105" t="s">
        <v>48</v>
      </c>
      <c r="J100" s="109">
        <f>J102+J104+J106</f>
        <v>3385.9</v>
      </c>
      <c r="K100" s="109">
        <f>K102+K104+K106</f>
        <v>3385.9</v>
      </c>
      <c r="L100" s="108">
        <f t="shared" si="1"/>
        <v>100</v>
      </c>
    </row>
    <row r="101" spans="1:13" s="53" customFormat="1" ht="24">
      <c r="A101" s="113" t="s">
        <v>222</v>
      </c>
      <c r="B101" s="137">
        <v>650</v>
      </c>
      <c r="C101" s="120" t="s">
        <v>43</v>
      </c>
      <c r="D101" s="120" t="s">
        <v>50</v>
      </c>
      <c r="E101" s="120" t="s">
        <v>223</v>
      </c>
      <c r="F101" s="120" t="s">
        <v>76</v>
      </c>
      <c r="G101" s="120" t="s">
        <v>224</v>
      </c>
      <c r="H101" s="120" t="s">
        <v>225</v>
      </c>
      <c r="I101" s="120" t="s">
        <v>48</v>
      </c>
      <c r="J101" s="109">
        <f>J102</f>
        <v>3046.4</v>
      </c>
      <c r="K101" s="109">
        <f>K102</f>
        <v>3046.4</v>
      </c>
      <c r="L101" s="109">
        <f t="shared" si="1"/>
        <v>100</v>
      </c>
      <c r="M101" s="50"/>
    </row>
    <row r="102" spans="1:13" s="53" customFormat="1" ht="24">
      <c r="A102" s="113" t="s">
        <v>111</v>
      </c>
      <c r="B102" s="137">
        <v>650</v>
      </c>
      <c r="C102" s="120" t="s">
        <v>43</v>
      </c>
      <c r="D102" s="120" t="s">
        <v>50</v>
      </c>
      <c r="E102" s="120" t="s">
        <v>223</v>
      </c>
      <c r="F102" s="120" t="s">
        <v>76</v>
      </c>
      <c r="G102" s="120" t="s">
        <v>224</v>
      </c>
      <c r="H102" s="120" t="s">
        <v>225</v>
      </c>
      <c r="I102" s="120" t="s">
        <v>112</v>
      </c>
      <c r="J102" s="109">
        <v>3046.4</v>
      </c>
      <c r="K102" s="109">
        <v>3046.4</v>
      </c>
      <c r="L102" s="109">
        <f t="shared" si="1"/>
        <v>100</v>
      </c>
      <c r="M102" s="50"/>
    </row>
    <row r="103" spans="1:13" s="53" customFormat="1" ht="36">
      <c r="A103" s="113" t="s">
        <v>226</v>
      </c>
      <c r="B103" s="137">
        <v>650</v>
      </c>
      <c r="C103" s="120" t="s">
        <v>43</v>
      </c>
      <c r="D103" s="120" t="s">
        <v>50</v>
      </c>
      <c r="E103" s="120" t="s">
        <v>223</v>
      </c>
      <c r="F103" s="120" t="s">
        <v>76</v>
      </c>
      <c r="G103" s="120" t="s">
        <v>224</v>
      </c>
      <c r="H103" s="120" t="s">
        <v>227</v>
      </c>
      <c r="I103" s="120" t="s">
        <v>48</v>
      </c>
      <c r="J103" s="109">
        <f>J104</f>
        <v>338.5</v>
      </c>
      <c r="K103" s="109">
        <f>K104</f>
        <v>338.5</v>
      </c>
      <c r="L103" s="109">
        <f t="shared" si="1"/>
        <v>100</v>
      </c>
      <c r="M103" s="50"/>
    </row>
    <row r="104" spans="1:13" s="53" customFormat="1" ht="24">
      <c r="A104" s="113" t="s">
        <v>111</v>
      </c>
      <c r="B104" s="137">
        <v>650</v>
      </c>
      <c r="C104" s="120" t="s">
        <v>43</v>
      </c>
      <c r="D104" s="120" t="s">
        <v>50</v>
      </c>
      <c r="E104" s="120" t="s">
        <v>223</v>
      </c>
      <c r="F104" s="120" t="s">
        <v>76</v>
      </c>
      <c r="G104" s="120" t="s">
        <v>224</v>
      </c>
      <c r="H104" s="120" t="s">
        <v>227</v>
      </c>
      <c r="I104" s="120" t="s">
        <v>112</v>
      </c>
      <c r="J104" s="109">
        <v>338.5</v>
      </c>
      <c r="K104" s="109">
        <v>338.5</v>
      </c>
      <c r="L104" s="109">
        <f t="shared" si="1"/>
        <v>100</v>
      </c>
      <c r="M104" s="50"/>
    </row>
    <row r="105" spans="1:13" s="53" customFormat="1" ht="36">
      <c r="A105" s="113" t="s">
        <v>137</v>
      </c>
      <c r="B105" s="137">
        <v>650</v>
      </c>
      <c r="C105" s="120" t="s">
        <v>43</v>
      </c>
      <c r="D105" s="120" t="s">
        <v>50</v>
      </c>
      <c r="E105" s="120" t="s">
        <v>223</v>
      </c>
      <c r="F105" s="120" t="s">
        <v>76</v>
      </c>
      <c r="G105" s="120" t="s">
        <v>224</v>
      </c>
      <c r="H105" s="120" t="s">
        <v>121</v>
      </c>
      <c r="I105" s="120" t="s">
        <v>48</v>
      </c>
      <c r="J105" s="109">
        <f>J106</f>
        <v>1</v>
      </c>
      <c r="K105" s="109">
        <f>K106</f>
        <v>1</v>
      </c>
      <c r="L105" s="109">
        <f t="shared" si="1"/>
        <v>100</v>
      </c>
      <c r="M105" s="50"/>
    </row>
    <row r="106" spans="1:13" s="53" customFormat="1" ht="24">
      <c r="A106" s="113" t="s">
        <v>111</v>
      </c>
      <c r="B106" s="137">
        <v>650</v>
      </c>
      <c r="C106" s="120" t="s">
        <v>43</v>
      </c>
      <c r="D106" s="120" t="s">
        <v>50</v>
      </c>
      <c r="E106" s="120" t="s">
        <v>223</v>
      </c>
      <c r="F106" s="120" t="s">
        <v>76</v>
      </c>
      <c r="G106" s="120" t="s">
        <v>224</v>
      </c>
      <c r="H106" s="120" t="s">
        <v>121</v>
      </c>
      <c r="I106" s="120" t="s">
        <v>112</v>
      </c>
      <c r="J106" s="109">
        <v>1</v>
      </c>
      <c r="K106" s="109">
        <v>1</v>
      </c>
      <c r="L106" s="109">
        <f t="shared" si="1"/>
        <v>100</v>
      </c>
      <c r="M106" s="50"/>
    </row>
    <row r="107" spans="1:12" s="57" customFormat="1" ht="24">
      <c r="A107" s="113" t="s">
        <v>291</v>
      </c>
      <c r="B107" s="137">
        <v>650</v>
      </c>
      <c r="C107" s="121" t="s">
        <v>43</v>
      </c>
      <c r="D107" s="121" t="s">
        <v>50</v>
      </c>
      <c r="E107" s="121" t="s">
        <v>181</v>
      </c>
      <c r="F107" s="105" t="s">
        <v>77</v>
      </c>
      <c r="G107" s="105" t="s">
        <v>47</v>
      </c>
      <c r="H107" s="105" t="s">
        <v>104</v>
      </c>
      <c r="I107" s="105" t="s">
        <v>48</v>
      </c>
      <c r="J107" s="109">
        <f>J110+J112+J114+J117</f>
        <v>15755.2</v>
      </c>
      <c r="K107" s="109">
        <f>K110+K112+K114+K117</f>
        <v>13317.8</v>
      </c>
      <c r="L107" s="109">
        <f t="shared" si="1"/>
        <v>84.52955214786229</v>
      </c>
    </row>
    <row r="108" spans="1:13" s="53" customFormat="1" ht="36">
      <c r="A108" s="113" t="s">
        <v>316</v>
      </c>
      <c r="B108" s="137">
        <v>650</v>
      </c>
      <c r="C108" s="121" t="s">
        <v>43</v>
      </c>
      <c r="D108" s="121" t="s">
        <v>50</v>
      </c>
      <c r="E108" s="121" t="s">
        <v>181</v>
      </c>
      <c r="F108" s="121" t="s">
        <v>77</v>
      </c>
      <c r="G108" s="121" t="s">
        <v>40</v>
      </c>
      <c r="H108" s="105" t="s">
        <v>104</v>
      </c>
      <c r="I108" s="105" t="s">
        <v>48</v>
      </c>
      <c r="J108" s="109">
        <f>J110+J112+J114</f>
        <v>6677.5</v>
      </c>
      <c r="K108" s="109">
        <f>K110+K112+K114</f>
        <v>6675.7</v>
      </c>
      <c r="L108" s="109">
        <f t="shared" si="1"/>
        <v>99.9730438038188</v>
      </c>
      <c r="M108" s="50"/>
    </row>
    <row r="109" spans="1:13" s="53" customFormat="1" ht="36">
      <c r="A109" s="110" t="s">
        <v>228</v>
      </c>
      <c r="B109" s="137">
        <v>650</v>
      </c>
      <c r="C109" s="121" t="s">
        <v>43</v>
      </c>
      <c r="D109" s="121" t="s">
        <v>50</v>
      </c>
      <c r="E109" s="121" t="s">
        <v>181</v>
      </c>
      <c r="F109" s="121" t="s">
        <v>77</v>
      </c>
      <c r="G109" s="121" t="s">
        <v>40</v>
      </c>
      <c r="H109" s="121" t="s">
        <v>229</v>
      </c>
      <c r="I109" s="121" t="s">
        <v>48</v>
      </c>
      <c r="J109" s="109">
        <f>J110</f>
        <v>1400</v>
      </c>
      <c r="K109" s="109">
        <f>K110</f>
        <v>1400</v>
      </c>
      <c r="L109" s="109">
        <f t="shared" si="1"/>
        <v>100</v>
      </c>
      <c r="M109" s="50"/>
    </row>
    <row r="110" spans="1:13" s="53" customFormat="1" ht="24">
      <c r="A110" s="113" t="s">
        <v>111</v>
      </c>
      <c r="B110" s="137">
        <v>650</v>
      </c>
      <c r="C110" s="121" t="s">
        <v>43</v>
      </c>
      <c r="D110" s="121" t="s">
        <v>50</v>
      </c>
      <c r="E110" s="121" t="s">
        <v>181</v>
      </c>
      <c r="F110" s="121" t="s">
        <v>77</v>
      </c>
      <c r="G110" s="121" t="s">
        <v>40</v>
      </c>
      <c r="H110" s="121" t="s">
        <v>229</v>
      </c>
      <c r="I110" s="121" t="s">
        <v>112</v>
      </c>
      <c r="J110" s="109">
        <v>1400</v>
      </c>
      <c r="K110" s="109">
        <v>1400</v>
      </c>
      <c r="L110" s="109">
        <f t="shared" si="1"/>
        <v>100</v>
      </c>
      <c r="M110" s="50"/>
    </row>
    <row r="111" spans="1:13" s="53" customFormat="1" ht="48">
      <c r="A111" s="110" t="s">
        <v>230</v>
      </c>
      <c r="B111" s="137">
        <v>650</v>
      </c>
      <c r="C111" s="121" t="s">
        <v>43</v>
      </c>
      <c r="D111" s="121" t="s">
        <v>50</v>
      </c>
      <c r="E111" s="121" t="s">
        <v>181</v>
      </c>
      <c r="F111" s="121" t="s">
        <v>77</v>
      </c>
      <c r="G111" s="121" t="s">
        <v>40</v>
      </c>
      <c r="H111" s="121" t="s">
        <v>231</v>
      </c>
      <c r="I111" s="121" t="s">
        <v>48</v>
      </c>
      <c r="J111" s="109">
        <f>J112</f>
        <v>155.5</v>
      </c>
      <c r="K111" s="109">
        <f>K112</f>
        <v>155.5</v>
      </c>
      <c r="L111" s="109">
        <f t="shared" si="1"/>
        <v>100</v>
      </c>
      <c r="M111" s="50"/>
    </row>
    <row r="112" spans="1:13" s="53" customFormat="1" ht="24">
      <c r="A112" s="113" t="s">
        <v>111</v>
      </c>
      <c r="B112" s="137">
        <v>650</v>
      </c>
      <c r="C112" s="121" t="s">
        <v>43</v>
      </c>
      <c r="D112" s="121" t="s">
        <v>50</v>
      </c>
      <c r="E112" s="121" t="s">
        <v>181</v>
      </c>
      <c r="F112" s="121" t="s">
        <v>77</v>
      </c>
      <c r="G112" s="121" t="s">
        <v>40</v>
      </c>
      <c r="H112" s="121" t="s">
        <v>231</v>
      </c>
      <c r="I112" s="121" t="s">
        <v>112</v>
      </c>
      <c r="J112" s="109">
        <v>155.5</v>
      </c>
      <c r="K112" s="109">
        <v>155.5</v>
      </c>
      <c r="L112" s="109">
        <f t="shared" si="1"/>
        <v>100</v>
      </c>
      <c r="M112" s="50"/>
    </row>
    <row r="113" spans="1:13" s="53" customFormat="1" ht="36">
      <c r="A113" s="113" t="s">
        <v>137</v>
      </c>
      <c r="B113" s="137">
        <v>650</v>
      </c>
      <c r="C113" s="121" t="s">
        <v>43</v>
      </c>
      <c r="D113" s="121" t="s">
        <v>50</v>
      </c>
      <c r="E113" s="121" t="s">
        <v>181</v>
      </c>
      <c r="F113" s="121" t="s">
        <v>77</v>
      </c>
      <c r="G113" s="121" t="s">
        <v>40</v>
      </c>
      <c r="H113" s="121" t="s">
        <v>121</v>
      </c>
      <c r="I113" s="121" t="s">
        <v>48</v>
      </c>
      <c r="J113" s="109">
        <f>J114</f>
        <v>5122</v>
      </c>
      <c r="K113" s="109">
        <f>K114</f>
        <v>5120.2</v>
      </c>
      <c r="L113" s="109">
        <f t="shared" si="1"/>
        <v>99.96485747754782</v>
      </c>
      <c r="M113" s="50"/>
    </row>
    <row r="114" spans="1:13" s="53" customFormat="1" ht="24">
      <c r="A114" s="113" t="s">
        <v>111</v>
      </c>
      <c r="B114" s="137">
        <v>650</v>
      </c>
      <c r="C114" s="117" t="s">
        <v>43</v>
      </c>
      <c r="D114" s="117" t="s">
        <v>50</v>
      </c>
      <c r="E114" s="117" t="s">
        <v>181</v>
      </c>
      <c r="F114" s="121" t="s">
        <v>77</v>
      </c>
      <c r="G114" s="121" t="s">
        <v>40</v>
      </c>
      <c r="H114" s="121" t="s">
        <v>121</v>
      </c>
      <c r="I114" s="121" t="s">
        <v>112</v>
      </c>
      <c r="J114" s="109">
        <v>5122</v>
      </c>
      <c r="K114" s="109">
        <v>5120.2</v>
      </c>
      <c r="L114" s="109">
        <f t="shared" si="1"/>
        <v>99.96485747754782</v>
      </c>
      <c r="M114" s="50"/>
    </row>
    <row r="115" spans="1:13" s="53" customFormat="1" ht="36">
      <c r="A115" s="113" t="s">
        <v>317</v>
      </c>
      <c r="B115" s="137">
        <v>650</v>
      </c>
      <c r="C115" s="121" t="s">
        <v>43</v>
      </c>
      <c r="D115" s="121" t="s">
        <v>50</v>
      </c>
      <c r="E115" s="121" t="s">
        <v>181</v>
      </c>
      <c r="F115" s="121" t="s">
        <v>77</v>
      </c>
      <c r="G115" s="121" t="s">
        <v>41</v>
      </c>
      <c r="H115" s="105" t="s">
        <v>104</v>
      </c>
      <c r="I115" s="105" t="s">
        <v>48</v>
      </c>
      <c r="J115" s="109">
        <f>J117</f>
        <v>9077.7</v>
      </c>
      <c r="K115" s="109">
        <f>K117</f>
        <v>6642.1</v>
      </c>
      <c r="L115" s="109">
        <f t="shared" si="1"/>
        <v>73.16941516022781</v>
      </c>
      <c r="M115" s="50"/>
    </row>
    <row r="116" spans="1:13" s="53" customFormat="1" ht="24">
      <c r="A116" s="113" t="s">
        <v>137</v>
      </c>
      <c r="B116" s="137">
        <v>650</v>
      </c>
      <c r="C116" s="121" t="s">
        <v>43</v>
      </c>
      <c r="D116" s="121" t="s">
        <v>50</v>
      </c>
      <c r="E116" s="121" t="s">
        <v>181</v>
      </c>
      <c r="F116" s="121" t="s">
        <v>77</v>
      </c>
      <c r="G116" s="121" t="s">
        <v>41</v>
      </c>
      <c r="H116" s="121" t="s">
        <v>121</v>
      </c>
      <c r="I116" s="114" t="s">
        <v>48</v>
      </c>
      <c r="J116" s="122">
        <f>J117</f>
        <v>9077.7</v>
      </c>
      <c r="K116" s="122">
        <f>K117</f>
        <v>6642.1</v>
      </c>
      <c r="L116" s="122">
        <f t="shared" si="1"/>
        <v>73.16941516022781</v>
      </c>
      <c r="M116" s="50"/>
    </row>
    <row r="117" spans="1:13" s="57" customFormat="1" ht="24">
      <c r="A117" s="110" t="s">
        <v>111</v>
      </c>
      <c r="B117" s="137">
        <v>650</v>
      </c>
      <c r="C117" s="105" t="s">
        <v>43</v>
      </c>
      <c r="D117" s="105" t="s">
        <v>50</v>
      </c>
      <c r="E117" s="121" t="s">
        <v>181</v>
      </c>
      <c r="F117" s="114" t="s">
        <v>77</v>
      </c>
      <c r="G117" s="114" t="s">
        <v>41</v>
      </c>
      <c r="H117" s="114" t="s">
        <v>121</v>
      </c>
      <c r="I117" s="114" t="s">
        <v>112</v>
      </c>
      <c r="J117" s="122">
        <v>9077.7</v>
      </c>
      <c r="K117" s="122">
        <v>6642.1</v>
      </c>
      <c r="L117" s="122">
        <f t="shared" si="1"/>
        <v>73.16941516022781</v>
      </c>
      <c r="M117" s="50"/>
    </row>
    <row r="118" spans="1:13" s="57" customFormat="1" ht="12.75">
      <c r="A118" s="118" t="s">
        <v>34</v>
      </c>
      <c r="B118" s="138">
        <v>650</v>
      </c>
      <c r="C118" s="107" t="s">
        <v>43</v>
      </c>
      <c r="D118" s="107" t="s">
        <v>101</v>
      </c>
      <c r="E118" s="107" t="s">
        <v>47</v>
      </c>
      <c r="F118" s="107" t="s">
        <v>77</v>
      </c>
      <c r="G118" s="107" t="s">
        <v>47</v>
      </c>
      <c r="H118" s="107" t="s">
        <v>104</v>
      </c>
      <c r="I118" s="107" t="s">
        <v>48</v>
      </c>
      <c r="J118" s="108">
        <f>J124+J121</f>
        <v>179.8</v>
      </c>
      <c r="K118" s="108">
        <f>K124+K121</f>
        <v>179.8</v>
      </c>
      <c r="L118" s="108">
        <f t="shared" si="1"/>
        <v>100</v>
      </c>
      <c r="M118" s="50"/>
    </row>
    <row r="119" spans="1:12" s="57" customFormat="1" ht="36">
      <c r="A119" s="113" t="s">
        <v>286</v>
      </c>
      <c r="B119" s="137">
        <v>650</v>
      </c>
      <c r="C119" s="105" t="s">
        <v>43</v>
      </c>
      <c r="D119" s="105" t="s">
        <v>101</v>
      </c>
      <c r="E119" s="105" t="s">
        <v>169</v>
      </c>
      <c r="F119" s="105" t="s">
        <v>77</v>
      </c>
      <c r="G119" s="105" t="s">
        <v>47</v>
      </c>
      <c r="H119" s="105" t="s">
        <v>104</v>
      </c>
      <c r="I119" s="105" t="s">
        <v>48</v>
      </c>
      <c r="J119" s="109">
        <f>J125+J122</f>
        <v>179.8</v>
      </c>
      <c r="K119" s="109">
        <f>K125+K122</f>
        <v>179.8</v>
      </c>
      <c r="L119" s="109">
        <f t="shared" si="1"/>
        <v>100</v>
      </c>
    </row>
    <row r="120" spans="1:12" s="57" customFormat="1" ht="41.25" customHeight="1">
      <c r="A120" s="113" t="s">
        <v>298</v>
      </c>
      <c r="B120" s="137">
        <v>650</v>
      </c>
      <c r="C120" s="117" t="s">
        <v>43</v>
      </c>
      <c r="D120" s="117" t="s">
        <v>101</v>
      </c>
      <c r="E120" s="117" t="s">
        <v>169</v>
      </c>
      <c r="F120" s="117" t="s">
        <v>77</v>
      </c>
      <c r="G120" s="117" t="s">
        <v>40</v>
      </c>
      <c r="H120" s="105" t="s">
        <v>104</v>
      </c>
      <c r="I120" s="105" t="s">
        <v>48</v>
      </c>
      <c r="J120" s="109">
        <f>J122</f>
        <v>13</v>
      </c>
      <c r="K120" s="109">
        <f>K122</f>
        <v>13</v>
      </c>
      <c r="L120" s="109">
        <f t="shared" si="1"/>
        <v>100</v>
      </c>
    </row>
    <row r="121" spans="1:13" s="57" customFormat="1" ht="12.75">
      <c r="A121" s="110" t="s">
        <v>72</v>
      </c>
      <c r="B121" s="137">
        <v>650</v>
      </c>
      <c r="C121" s="117" t="s">
        <v>43</v>
      </c>
      <c r="D121" s="117" t="s">
        <v>101</v>
      </c>
      <c r="E121" s="117" t="s">
        <v>169</v>
      </c>
      <c r="F121" s="117" t="s">
        <v>77</v>
      </c>
      <c r="G121" s="117" t="s">
        <v>40</v>
      </c>
      <c r="H121" s="117" t="s">
        <v>134</v>
      </c>
      <c r="I121" s="105" t="s">
        <v>48</v>
      </c>
      <c r="J121" s="109">
        <f>J122</f>
        <v>13</v>
      </c>
      <c r="K121" s="109">
        <f>K122</f>
        <v>13</v>
      </c>
      <c r="L121" s="109">
        <f t="shared" si="1"/>
        <v>100</v>
      </c>
      <c r="M121" s="50"/>
    </row>
    <row r="122" spans="1:13" s="57" customFormat="1" ht="24">
      <c r="A122" s="110" t="s">
        <v>111</v>
      </c>
      <c r="B122" s="137">
        <v>650</v>
      </c>
      <c r="C122" s="117" t="s">
        <v>43</v>
      </c>
      <c r="D122" s="117" t="s">
        <v>101</v>
      </c>
      <c r="E122" s="117" t="s">
        <v>169</v>
      </c>
      <c r="F122" s="117" t="s">
        <v>77</v>
      </c>
      <c r="G122" s="117" t="s">
        <v>40</v>
      </c>
      <c r="H122" s="105" t="s">
        <v>134</v>
      </c>
      <c r="I122" s="105" t="s">
        <v>112</v>
      </c>
      <c r="J122" s="109">
        <v>13</v>
      </c>
      <c r="K122" s="109">
        <v>13</v>
      </c>
      <c r="L122" s="109">
        <f t="shared" si="1"/>
        <v>100</v>
      </c>
      <c r="M122" s="50"/>
    </row>
    <row r="123" spans="1:13" s="57" customFormat="1" ht="53.25" customHeight="1">
      <c r="A123" s="110" t="s">
        <v>318</v>
      </c>
      <c r="B123" s="137">
        <v>650</v>
      </c>
      <c r="C123" s="117" t="s">
        <v>43</v>
      </c>
      <c r="D123" s="117" t="s">
        <v>101</v>
      </c>
      <c r="E123" s="117" t="s">
        <v>169</v>
      </c>
      <c r="F123" s="117" t="s">
        <v>77</v>
      </c>
      <c r="G123" s="117" t="s">
        <v>41</v>
      </c>
      <c r="H123" s="105" t="s">
        <v>104</v>
      </c>
      <c r="I123" s="105" t="s">
        <v>48</v>
      </c>
      <c r="J123" s="109">
        <f>J125</f>
        <v>166.8</v>
      </c>
      <c r="K123" s="109">
        <f>K125</f>
        <v>166.8</v>
      </c>
      <c r="L123" s="109">
        <f t="shared" si="1"/>
        <v>100</v>
      </c>
      <c r="M123" s="50"/>
    </row>
    <row r="124" spans="1:13" s="57" customFormat="1" ht="12.75">
      <c r="A124" s="110" t="s">
        <v>72</v>
      </c>
      <c r="B124" s="137">
        <v>650</v>
      </c>
      <c r="C124" s="117" t="s">
        <v>43</v>
      </c>
      <c r="D124" s="117" t="s">
        <v>101</v>
      </c>
      <c r="E124" s="117" t="s">
        <v>169</v>
      </c>
      <c r="F124" s="117" t="s">
        <v>77</v>
      </c>
      <c r="G124" s="117" t="s">
        <v>41</v>
      </c>
      <c r="H124" s="117" t="s">
        <v>134</v>
      </c>
      <c r="I124" s="105" t="s">
        <v>48</v>
      </c>
      <c r="J124" s="109">
        <f>J125</f>
        <v>166.8</v>
      </c>
      <c r="K124" s="109">
        <f>K125</f>
        <v>166.8</v>
      </c>
      <c r="L124" s="109">
        <f t="shared" si="1"/>
        <v>100</v>
      </c>
      <c r="M124" s="50"/>
    </row>
    <row r="125" spans="1:13" s="53" customFormat="1" ht="24">
      <c r="A125" s="113" t="s">
        <v>111</v>
      </c>
      <c r="B125" s="137">
        <v>650</v>
      </c>
      <c r="C125" s="117" t="s">
        <v>43</v>
      </c>
      <c r="D125" s="117" t="s">
        <v>101</v>
      </c>
      <c r="E125" s="117" t="s">
        <v>169</v>
      </c>
      <c r="F125" s="117" t="s">
        <v>77</v>
      </c>
      <c r="G125" s="117" t="s">
        <v>41</v>
      </c>
      <c r="H125" s="105" t="s">
        <v>134</v>
      </c>
      <c r="I125" s="105" t="s">
        <v>112</v>
      </c>
      <c r="J125" s="109">
        <v>166.8</v>
      </c>
      <c r="K125" s="109">
        <v>166.8</v>
      </c>
      <c r="L125" s="109">
        <f t="shared" si="1"/>
        <v>100</v>
      </c>
      <c r="M125" s="50"/>
    </row>
    <row r="126" spans="1:13" s="53" customFormat="1" ht="12.75">
      <c r="A126" s="118" t="s">
        <v>155</v>
      </c>
      <c r="B126" s="138">
        <v>650</v>
      </c>
      <c r="C126" s="107" t="s">
        <v>43</v>
      </c>
      <c r="D126" s="107" t="s">
        <v>145</v>
      </c>
      <c r="E126" s="107" t="s">
        <v>47</v>
      </c>
      <c r="F126" s="107" t="s">
        <v>77</v>
      </c>
      <c r="G126" s="107" t="s">
        <v>77</v>
      </c>
      <c r="H126" s="107" t="s">
        <v>104</v>
      </c>
      <c r="I126" s="107" t="s">
        <v>48</v>
      </c>
      <c r="J126" s="108">
        <f>J129+J133</f>
        <v>1668.1</v>
      </c>
      <c r="K126" s="108">
        <f>K129+K133</f>
        <v>1577.6</v>
      </c>
      <c r="L126" s="108">
        <f t="shared" si="1"/>
        <v>94.57466578742282</v>
      </c>
      <c r="M126" s="50"/>
    </row>
    <row r="127" spans="1:12" s="57" customFormat="1" ht="48">
      <c r="A127" s="110" t="s">
        <v>287</v>
      </c>
      <c r="B127" s="114">
        <v>650</v>
      </c>
      <c r="C127" s="105" t="s">
        <v>43</v>
      </c>
      <c r="D127" s="105" t="s">
        <v>145</v>
      </c>
      <c r="E127" s="105" t="s">
        <v>171</v>
      </c>
      <c r="F127" s="105" t="s">
        <v>77</v>
      </c>
      <c r="G127" s="105" t="s">
        <v>47</v>
      </c>
      <c r="H127" s="105" t="s">
        <v>104</v>
      </c>
      <c r="I127" s="105" t="s">
        <v>48</v>
      </c>
      <c r="J127" s="109">
        <f>J130</f>
        <v>10.6</v>
      </c>
      <c r="K127" s="109">
        <f>K130</f>
        <v>10.6</v>
      </c>
      <c r="L127" s="109">
        <f t="shared" si="1"/>
        <v>100</v>
      </c>
    </row>
    <row r="128" spans="1:13" s="53" customFormat="1" ht="24">
      <c r="A128" s="113" t="s">
        <v>299</v>
      </c>
      <c r="B128" s="137">
        <v>650</v>
      </c>
      <c r="C128" s="105" t="s">
        <v>43</v>
      </c>
      <c r="D128" s="105" t="s">
        <v>145</v>
      </c>
      <c r="E128" s="105" t="s">
        <v>171</v>
      </c>
      <c r="F128" s="105" t="s">
        <v>77</v>
      </c>
      <c r="G128" s="105" t="s">
        <v>41</v>
      </c>
      <c r="H128" s="105" t="s">
        <v>104</v>
      </c>
      <c r="I128" s="105" t="s">
        <v>48</v>
      </c>
      <c r="J128" s="109">
        <f>J130</f>
        <v>10.6</v>
      </c>
      <c r="K128" s="109">
        <f>K130</f>
        <v>10.6</v>
      </c>
      <c r="L128" s="109">
        <f t="shared" si="1"/>
        <v>100</v>
      </c>
      <c r="M128" s="50"/>
    </row>
    <row r="129" spans="1:13" s="53" customFormat="1" ht="48">
      <c r="A129" s="113" t="s">
        <v>147</v>
      </c>
      <c r="B129" s="137">
        <v>650</v>
      </c>
      <c r="C129" s="105" t="s">
        <v>43</v>
      </c>
      <c r="D129" s="105" t="s">
        <v>145</v>
      </c>
      <c r="E129" s="105" t="s">
        <v>171</v>
      </c>
      <c r="F129" s="105" t="s">
        <v>77</v>
      </c>
      <c r="G129" s="105" t="s">
        <v>41</v>
      </c>
      <c r="H129" s="105" t="s">
        <v>117</v>
      </c>
      <c r="I129" s="105" t="s">
        <v>48</v>
      </c>
      <c r="J129" s="109">
        <f>J130</f>
        <v>10.6</v>
      </c>
      <c r="K129" s="109">
        <f>K130</f>
        <v>10.6</v>
      </c>
      <c r="L129" s="109">
        <f t="shared" si="1"/>
        <v>100</v>
      </c>
      <c r="M129" s="50"/>
    </row>
    <row r="130" spans="1:13" s="53" customFormat="1" ht="12.75">
      <c r="A130" s="123" t="s">
        <v>19</v>
      </c>
      <c r="B130" s="137">
        <v>650</v>
      </c>
      <c r="C130" s="105" t="s">
        <v>43</v>
      </c>
      <c r="D130" s="105" t="s">
        <v>145</v>
      </c>
      <c r="E130" s="105" t="s">
        <v>171</v>
      </c>
      <c r="F130" s="105" t="s">
        <v>77</v>
      </c>
      <c r="G130" s="105" t="s">
        <v>41</v>
      </c>
      <c r="H130" s="105" t="s">
        <v>117</v>
      </c>
      <c r="I130" s="105" t="s">
        <v>118</v>
      </c>
      <c r="J130" s="109">
        <v>10.6</v>
      </c>
      <c r="K130" s="109">
        <v>10.6</v>
      </c>
      <c r="L130" s="109">
        <f t="shared" si="1"/>
        <v>100</v>
      </c>
      <c r="M130" s="50"/>
    </row>
    <row r="131" spans="1:13" s="53" customFormat="1" ht="24">
      <c r="A131" s="123" t="s">
        <v>293</v>
      </c>
      <c r="B131" s="137">
        <v>650</v>
      </c>
      <c r="C131" s="120" t="s">
        <v>43</v>
      </c>
      <c r="D131" s="120" t="s">
        <v>145</v>
      </c>
      <c r="E131" s="120" t="s">
        <v>182</v>
      </c>
      <c r="F131" s="105" t="s">
        <v>77</v>
      </c>
      <c r="G131" s="105" t="s">
        <v>47</v>
      </c>
      <c r="H131" s="105" t="s">
        <v>104</v>
      </c>
      <c r="I131" s="105" t="s">
        <v>48</v>
      </c>
      <c r="J131" s="109">
        <f>J134+J135</f>
        <v>1657.5</v>
      </c>
      <c r="K131" s="109">
        <f>K134+K135</f>
        <v>1567</v>
      </c>
      <c r="L131" s="109">
        <f t="shared" si="1"/>
        <v>94.53996983408747</v>
      </c>
      <c r="M131" s="50"/>
    </row>
    <row r="132" spans="1:13" s="53" customFormat="1" ht="36">
      <c r="A132" s="123" t="s">
        <v>319</v>
      </c>
      <c r="B132" s="137">
        <v>650</v>
      </c>
      <c r="C132" s="120" t="s">
        <v>43</v>
      </c>
      <c r="D132" s="120" t="s">
        <v>145</v>
      </c>
      <c r="E132" s="120" t="s">
        <v>182</v>
      </c>
      <c r="F132" s="120" t="s">
        <v>77</v>
      </c>
      <c r="G132" s="120" t="s">
        <v>40</v>
      </c>
      <c r="H132" s="105" t="s">
        <v>104</v>
      </c>
      <c r="I132" s="105" t="s">
        <v>48</v>
      </c>
      <c r="J132" s="109">
        <f>J134+J135</f>
        <v>1657.5</v>
      </c>
      <c r="K132" s="109">
        <f>K134+K135</f>
        <v>1567</v>
      </c>
      <c r="L132" s="109">
        <f t="shared" si="1"/>
        <v>94.53996983408747</v>
      </c>
      <c r="M132" s="50"/>
    </row>
    <row r="133" spans="1:13" s="53" customFormat="1" ht="24">
      <c r="A133" s="113" t="s">
        <v>137</v>
      </c>
      <c r="B133" s="137">
        <v>650</v>
      </c>
      <c r="C133" s="120" t="s">
        <v>43</v>
      </c>
      <c r="D133" s="120" t="s">
        <v>145</v>
      </c>
      <c r="E133" s="120" t="s">
        <v>182</v>
      </c>
      <c r="F133" s="120" t="s">
        <v>77</v>
      </c>
      <c r="G133" s="120" t="s">
        <v>40</v>
      </c>
      <c r="H133" s="120" t="s">
        <v>121</v>
      </c>
      <c r="I133" s="120" t="s">
        <v>48</v>
      </c>
      <c r="J133" s="109">
        <f>J134+J135</f>
        <v>1657.5</v>
      </c>
      <c r="K133" s="109">
        <f>K134+K135</f>
        <v>1567</v>
      </c>
      <c r="L133" s="109">
        <f t="shared" si="1"/>
        <v>94.53996983408747</v>
      </c>
      <c r="M133" s="50"/>
    </row>
    <row r="134" spans="1:13" s="53" customFormat="1" ht="24">
      <c r="A134" s="110" t="s">
        <v>111</v>
      </c>
      <c r="B134" s="137">
        <v>650</v>
      </c>
      <c r="C134" s="120" t="s">
        <v>43</v>
      </c>
      <c r="D134" s="120" t="s">
        <v>145</v>
      </c>
      <c r="E134" s="120" t="s">
        <v>182</v>
      </c>
      <c r="F134" s="120" t="s">
        <v>77</v>
      </c>
      <c r="G134" s="120" t="s">
        <v>40</v>
      </c>
      <c r="H134" s="120" t="s">
        <v>121</v>
      </c>
      <c r="I134" s="105" t="s">
        <v>112</v>
      </c>
      <c r="J134" s="109">
        <v>992.5</v>
      </c>
      <c r="K134" s="109">
        <v>902</v>
      </c>
      <c r="L134" s="109">
        <f t="shared" si="1"/>
        <v>90.8816120906801</v>
      </c>
      <c r="M134" s="50"/>
    </row>
    <row r="135" spans="1:13" s="53" customFormat="1" ht="12.75">
      <c r="A135" s="110" t="s">
        <v>232</v>
      </c>
      <c r="B135" s="137">
        <v>650</v>
      </c>
      <c r="C135" s="120" t="s">
        <v>43</v>
      </c>
      <c r="D135" s="120" t="s">
        <v>145</v>
      </c>
      <c r="E135" s="120" t="s">
        <v>182</v>
      </c>
      <c r="F135" s="120" t="s">
        <v>77</v>
      </c>
      <c r="G135" s="120" t="s">
        <v>40</v>
      </c>
      <c r="H135" s="120" t="s">
        <v>121</v>
      </c>
      <c r="I135" s="105" t="s">
        <v>233</v>
      </c>
      <c r="J135" s="109">
        <v>665</v>
      </c>
      <c r="K135" s="109">
        <v>665</v>
      </c>
      <c r="L135" s="109">
        <f t="shared" si="1"/>
        <v>100</v>
      </c>
      <c r="M135" s="50"/>
    </row>
    <row r="136" spans="1:13" s="54" customFormat="1" ht="12.75">
      <c r="A136" s="149" t="s">
        <v>35</v>
      </c>
      <c r="B136" s="139">
        <v>650</v>
      </c>
      <c r="C136" s="55" t="s">
        <v>44</v>
      </c>
      <c r="D136" s="55" t="s">
        <v>47</v>
      </c>
      <c r="E136" s="55" t="s">
        <v>47</v>
      </c>
      <c r="F136" s="55" t="s">
        <v>77</v>
      </c>
      <c r="G136" s="55" t="s">
        <v>47</v>
      </c>
      <c r="H136" s="55" t="s">
        <v>104</v>
      </c>
      <c r="I136" s="55" t="s">
        <v>48</v>
      </c>
      <c r="J136" s="106">
        <f>J137+J151+J168</f>
        <v>15044.2</v>
      </c>
      <c r="K136" s="106">
        <f>K137+K151+K168</f>
        <v>14742.5</v>
      </c>
      <c r="L136" s="106">
        <f t="shared" si="1"/>
        <v>97.99457598277075</v>
      </c>
      <c r="M136" s="50"/>
    </row>
    <row r="137" spans="1:12" ht="15" customHeight="1">
      <c r="A137" s="118" t="s">
        <v>28</v>
      </c>
      <c r="B137" s="138">
        <v>650</v>
      </c>
      <c r="C137" s="131" t="s">
        <v>44</v>
      </c>
      <c r="D137" s="131" t="s">
        <v>40</v>
      </c>
      <c r="E137" s="131" t="s">
        <v>47</v>
      </c>
      <c r="F137" s="131" t="s">
        <v>77</v>
      </c>
      <c r="G137" s="131" t="s">
        <v>47</v>
      </c>
      <c r="H137" s="131" t="s">
        <v>104</v>
      </c>
      <c r="I137" s="131" t="s">
        <v>48</v>
      </c>
      <c r="J137" s="108">
        <f>J141+J145+J149</f>
        <v>1390.8</v>
      </c>
      <c r="K137" s="108">
        <f>K141+K145+K149</f>
        <v>1382.9</v>
      </c>
      <c r="L137" s="108">
        <f t="shared" si="1"/>
        <v>99.43198159332759</v>
      </c>
    </row>
    <row r="138" spans="1:12" ht="47.25" customHeight="1">
      <c r="A138" s="118" t="s">
        <v>294</v>
      </c>
      <c r="B138" s="137">
        <v>650</v>
      </c>
      <c r="C138" s="114" t="s">
        <v>44</v>
      </c>
      <c r="D138" s="114" t="s">
        <v>40</v>
      </c>
      <c r="E138" s="114" t="s">
        <v>183</v>
      </c>
      <c r="F138" s="105" t="s">
        <v>77</v>
      </c>
      <c r="G138" s="105" t="s">
        <v>47</v>
      </c>
      <c r="H138" s="105" t="s">
        <v>104</v>
      </c>
      <c r="I138" s="105" t="s">
        <v>48</v>
      </c>
      <c r="J138" s="109">
        <f>J142+J146+J150</f>
        <v>1390.8</v>
      </c>
      <c r="K138" s="109">
        <f>K142+K146+K150</f>
        <v>1382.9</v>
      </c>
      <c r="L138" s="109">
        <f t="shared" si="1"/>
        <v>99.43198159332759</v>
      </c>
    </row>
    <row r="139" spans="1:12" ht="24">
      <c r="A139" s="113" t="s">
        <v>320</v>
      </c>
      <c r="B139" s="137">
        <v>650</v>
      </c>
      <c r="C139" s="114" t="s">
        <v>44</v>
      </c>
      <c r="D139" s="114" t="s">
        <v>40</v>
      </c>
      <c r="E139" s="114" t="s">
        <v>183</v>
      </c>
      <c r="F139" s="114" t="s">
        <v>78</v>
      </c>
      <c r="G139" s="105" t="s">
        <v>47</v>
      </c>
      <c r="H139" s="105" t="s">
        <v>104</v>
      </c>
      <c r="I139" s="105" t="s">
        <v>48</v>
      </c>
      <c r="J139" s="109">
        <f>J142</f>
        <v>371</v>
      </c>
      <c r="K139" s="109">
        <f>K142</f>
        <v>366.9</v>
      </c>
      <c r="L139" s="109">
        <f t="shared" si="1"/>
        <v>98.89487870619945</v>
      </c>
    </row>
    <row r="140" spans="1:12" ht="24">
      <c r="A140" s="113" t="s">
        <v>321</v>
      </c>
      <c r="B140" s="137">
        <v>650</v>
      </c>
      <c r="C140" s="114" t="s">
        <v>44</v>
      </c>
      <c r="D140" s="114" t="s">
        <v>40</v>
      </c>
      <c r="E140" s="114" t="s">
        <v>183</v>
      </c>
      <c r="F140" s="114" t="s">
        <v>78</v>
      </c>
      <c r="G140" s="114" t="s">
        <v>40</v>
      </c>
      <c r="H140" s="105" t="s">
        <v>104</v>
      </c>
      <c r="I140" s="105" t="s">
        <v>48</v>
      </c>
      <c r="J140" s="109">
        <f>J142</f>
        <v>371</v>
      </c>
      <c r="K140" s="109">
        <f>K142</f>
        <v>366.9</v>
      </c>
      <c r="L140" s="109">
        <f t="shared" si="1"/>
        <v>98.89487870619945</v>
      </c>
    </row>
    <row r="141" spans="1:12" ht="24">
      <c r="A141" s="110" t="s">
        <v>137</v>
      </c>
      <c r="B141" s="137">
        <v>650</v>
      </c>
      <c r="C141" s="114" t="s">
        <v>44</v>
      </c>
      <c r="D141" s="114" t="s">
        <v>40</v>
      </c>
      <c r="E141" s="114" t="s">
        <v>183</v>
      </c>
      <c r="F141" s="114" t="s">
        <v>78</v>
      </c>
      <c r="G141" s="114" t="s">
        <v>40</v>
      </c>
      <c r="H141" s="114" t="s">
        <v>121</v>
      </c>
      <c r="I141" s="114" t="s">
        <v>48</v>
      </c>
      <c r="J141" s="122">
        <f>J142</f>
        <v>371</v>
      </c>
      <c r="K141" s="122">
        <f>K142</f>
        <v>366.9</v>
      </c>
      <c r="L141" s="122">
        <f t="shared" si="1"/>
        <v>98.89487870619945</v>
      </c>
    </row>
    <row r="142" spans="1:12" ht="15" customHeight="1">
      <c r="A142" s="110" t="s">
        <v>111</v>
      </c>
      <c r="B142" s="137">
        <v>650</v>
      </c>
      <c r="C142" s="114" t="s">
        <v>44</v>
      </c>
      <c r="D142" s="114" t="s">
        <v>40</v>
      </c>
      <c r="E142" s="114" t="s">
        <v>183</v>
      </c>
      <c r="F142" s="114" t="s">
        <v>78</v>
      </c>
      <c r="G142" s="114" t="s">
        <v>40</v>
      </c>
      <c r="H142" s="114" t="s">
        <v>121</v>
      </c>
      <c r="I142" s="114" t="s">
        <v>112</v>
      </c>
      <c r="J142" s="122">
        <v>371</v>
      </c>
      <c r="K142" s="122">
        <v>366.9</v>
      </c>
      <c r="L142" s="122">
        <f t="shared" si="1"/>
        <v>98.89487870619945</v>
      </c>
    </row>
    <row r="143" spans="1:12" ht="24">
      <c r="A143" s="110" t="s">
        <v>322</v>
      </c>
      <c r="B143" s="137">
        <v>650</v>
      </c>
      <c r="C143" s="114" t="s">
        <v>44</v>
      </c>
      <c r="D143" s="114" t="s">
        <v>40</v>
      </c>
      <c r="E143" s="114" t="s">
        <v>183</v>
      </c>
      <c r="F143" s="114" t="s">
        <v>86</v>
      </c>
      <c r="G143" s="105" t="s">
        <v>47</v>
      </c>
      <c r="H143" s="105" t="s">
        <v>104</v>
      </c>
      <c r="I143" s="105" t="s">
        <v>48</v>
      </c>
      <c r="J143" s="122">
        <f>J146</f>
        <v>204.5</v>
      </c>
      <c r="K143" s="122">
        <f>K146</f>
        <v>204.5</v>
      </c>
      <c r="L143" s="122">
        <f t="shared" si="1"/>
        <v>100</v>
      </c>
    </row>
    <row r="144" spans="1:12" ht="36">
      <c r="A144" s="110" t="s">
        <v>323</v>
      </c>
      <c r="B144" s="137">
        <v>650</v>
      </c>
      <c r="C144" s="114" t="s">
        <v>44</v>
      </c>
      <c r="D144" s="114" t="s">
        <v>40</v>
      </c>
      <c r="E144" s="114" t="s">
        <v>183</v>
      </c>
      <c r="F144" s="114" t="s">
        <v>86</v>
      </c>
      <c r="G144" s="114" t="s">
        <v>40</v>
      </c>
      <c r="H144" s="105" t="s">
        <v>104</v>
      </c>
      <c r="I144" s="105" t="s">
        <v>48</v>
      </c>
      <c r="J144" s="122">
        <f>J146</f>
        <v>204.5</v>
      </c>
      <c r="K144" s="122">
        <f>K146</f>
        <v>204.5</v>
      </c>
      <c r="L144" s="122">
        <f t="shared" si="1"/>
        <v>100</v>
      </c>
    </row>
    <row r="145" spans="1:12" ht="12.75">
      <c r="A145" s="110" t="s">
        <v>184</v>
      </c>
      <c r="B145" s="137">
        <v>650</v>
      </c>
      <c r="C145" s="114" t="s">
        <v>44</v>
      </c>
      <c r="D145" s="114" t="s">
        <v>40</v>
      </c>
      <c r="E145" s="114" t="s">
        <v>183</v>
      </c>
      <c r="F145" s="114" t="s">
        <v>86</v>
      </c>
      <c r="G145" s="114" t="s">
        <v>40</v>
      </c>
      <c r="H145" s="114" t="s">
        <v>185</v>
      </c>
      <c r="I145" s="114" t="s">
        <v>48</v>
      </c>
      <c r="J145" s="122">
        <f>J146</f>
        <v>204.5</v>
      </c>
      <c r="K145" s="122">
        <f>K146</f>
        <v>204.5</v>
      </c>
      <c r="L145" s="122">
        <f t="shared" si="1"/>
        <v>100</v>
      </c>
    </row>
    <row r="146" spans="1:12" ht="36">
      <c r="A146" s="110" t="s">
        <v>135</v>
      </c>
      <c r="B146" s="137">
        <v>650</v>
      </c>
      <c r="C146" s="114" t="s">
        <v>44</v>
      </c>
      <c r="D146" s="114" t="s">
        <v>40</v>
      </c>
      <c r="E146" s="114" t="s">
        <v>183</v>
      </c>
      <c r="F146" s="114" t="s">
        <v>86</v>
      </c>
      <c r="G146" s="114" t="s">
        <v>40</v>
      </c>
      <c r="H146" s="114" t="s">
        <v>185</v>
      </c>
      <c r="I146" s="114" t="s">
        <v>136</v>
      </c>
      <c r="J146" s="122">
        <v>204.5</v>
      </c>
      <c r="K146" s="122">
        <v>204.5</v>
      </c>
      <c r="L146" s="122">
        <f t="shared" si="1"/>
        <v>100</v>
      </c>
    </row>
    <row r="147" spans="1:12" ht="24">
      <c r="A147" s="110" t="s">
        <v>324</v>
      </c>
      <c r="B147" s="137">
        <v>650</v>
      </c>
      <c r="C147" s="117" t="s">
        <v>44</v>
      </c>
      <c r="D147" s="117" t="s">
        <v>40</v>
      </c>
      <c r="E147" s="117" t="s">
        <v>183</v>
      </c>
      <c r="F147" s="121" t="s">
        <v>79</v>
      </c>
      <c r="G147" s="105" t="s">
        <v>47</v>
      </c>
      <c r="H147" s="105" t="s">
        <v>104</v>
      </c>
      <c r="I147" s="105" t="s">
        <v>48</v>
      </c>
      <c r="J147" s="122">
        <f>J150</f>
        <v>815.3</v>
      </c>
      <c r="K147" s="122">
        <f>K150</f>
        <v>811.5</v>
      </c>
      <c r="L147" s="122">
        <f t="shared" si="1"/>
        <v>99.53391389672514</v>
      </c>
    </row>
    <row r="148" spans="1:12" ht="24">
      <c r="A148" s="110" t="s">
        <v>325</v>
      </c>
      <c r="B148" s="137">
        <v>650</v>
      </c>
      <c r="C148" s="117" t="s">
        <v>44</v>
      </c>
      <c r="D148" s="117" t="s">
        <v>40</v>
      </c>
      <c r="E148" s="117" t="s">
        <v>183</v>
      </c>
      <c r="F148" s="121" t="s">
        <v>79</v>
      </c>
      <c r="G148" s="121" t="s">
        <v>40</v>
      </c>
      <c r="H148" s="105" t="s">
        <v>104</v>
      </c>
      <c r="I148" s="105" t="s">
        <v>48</v>
      </c>
      <c r="J148" s="122">
        <f>J150</f>
        <v>815.3</v>
      </c>
      <c r="K148" s="122">
        <f>K150</f>
        <v>811.5</v>
      </c>
      <c r="L148" s="122">
        <f t="shared" si="1"/>
        <v>99.53391389672514</v>
      </c>
    </row>
    <row r="149" spans="1:12" ht="24">
      <c r="A149" s="110" t="s">
        <v>137</v>
      </c>
      <c r="B149" s="137">
        <v>650</v>
      </c>
      <c r="C149" s="117" t="s">
        <v>44</v>
      </c>
      <c r="D149" s="117" t="s">
        <v>40</v>
      </c>
      <c r="E149" s="117" t="s">
        <v>183</v>
      </c>
      <c r="F149" s="121" t="s">
        <v>79</v>
      </c>
      <c r="G149" s="121" t="s">
        <v>40</v>
      </c>
      <c r="H149" s="121" t="s">
        <v>121</v>
      </c>
      <c r="I149" s="117" t="s">
        <v>48</v>
      </c>
      <c r="J149" s="122">
        <f>J150</f>
        <v>815.3</v>
      </c>
      <c r="K149" s="122">
        <f>K150</f>
        <v>811.5</v>
      </c>
      <c r="L149" s="122">
        <f t="shared" si="1"/>
        <v>99.53391389672514</v>
      </c>
    </row>
    <row r="150" spans="1:12" ht="24">
      <c r="A150" s="110" t="s">
        <v>111</v>
      </c>
      <c r="B150" s="137">
        <v>650</v>
      </c>
      <c r="C150" s="117" t="s">
        <v>44</v>
      </c>
      <c r="D150" s="117" t="s">
        <v>40</v>
      </c>
      <c r="E150" s="117" t="s">
        <v>183</v>
      </c>
      <c r="F150" s="121" t="s">
        <v>79</v>
      </c>
      <c r="G150" s="121" t="s">
        <v>40</v>
      </c>
      <c r="H150" s="121" t="s">
        <v>121</v>
      </c>
      <c r="I150" s="117" t="s">
        <v>112</v>
      </c>
      <c r="J150" s="122">
        <v>815.3</v>
      </c>
      <c r="K150" s="122">
        <v>811.5</v>
      </c>
      <c r="L150" s="122">
        <f t="shared" si="1"/>
        <v>99.53391389672514</v>
      </c>
    </row>
    <row r="151" spans="1:12" ht="12.75">
      <c r="A151" s="118" t="s">
        <v>29</v>
      </c>
      <c r="B151" s="138">
        <v>650</v>
      </c>
      <c r="C151" s="107" t="s">
        <v>44</v>
      </c>
      <c r="D151" s="107" t="s">
        <v>41</v>
      </c>
      <c r="E151" s="107" t="s">
        <v>47</v>
      </c>
      <c r="F151" s="107" t="s">
        <v>77</v>
      </c>
      <c r="G151" s="107" t="s">
        <v>47</v>
      </c>
      <c r="H151" s="107" t="s">
        <v>104</v>
      </c>
      <c r="I151" s="107" t="s">
        <v>48</v>
      </c>
      <c r="J151" s="108">
        <f>J155+J159+J163+J166</f>
        <v>9821.300000000001</v>
      </c>
      <c r="K151" s="108">
        <f>K155+K159+K163+K166</f>
        <v>9722.5</v>
      </c>
      <c r="L151" s="108">
        <f t="shared" si="1"/>
        <v>98.99402319448545</v>
      </c>
    </row>
    <row r="152" spans="1:12" s="57" customFormat="1" ht="36">
      <c r="A152" s="113" t="s">
        <v>294</v>
      </c>
      <c r="B152" s="137">
        <v>650</v>
      </c>
      <c r="C152" s="114" t="s">
        <v>44</v>
      </c>
      <c r="D152" s="114" t="s">
        <v>41</v>
      </c>
      <c r="E152" s="114" t="s">
        <v>183</v>
      </c>
      <c r="F152" s="105" t="s">
        <v>77</v>
      </c>
      <c r="G152" s="105" t="s">
        <v>47</v>
      </c>
      <c r="H152" s="105" t="s">
        <v>104</v>
      </c>
      <c r="I152" s="105" t="s">
        <v>48</v>
      </c>
      <c r="J152" s="109">
        <f>J156+J160+J164+J167</f>
        <v>9821.300000000001</v>
      </c>
      <c r="K152" s="109">
        <f>K156+K160+K164+K167</f>
        <v>9722.5</v>
      </c>
      <c r="L152" s="109">
        <f t="shared" si="1"/>
        <v>98.99402319448545</v>
      </c>
    </row>
    <row r="153" spans="1:12" ht="24">
      <c r="A153" s="110" t="s">
        <v>326</v>
      </c>
      <c r="B153" s="137">
        <v>650</v>
      </c>
      <c r="C153" s="114" t="s">
        <v>44</v>
      </c>
      <c r="D153" s="114" t="s">
        <v>41</v>
      </c>
      <c r="E153" s="114" t="s">
        <v>183</v>
      </c>
      <c r="F153" s="114" t="s">
        <v>76</v>
      </c>
      <c r="G153" s="105" t="s">
        <v>47</v>
      </c>
      <c r="H153" s="105" t="s">
        <v>104</v>
      </c>
      <c r="I153" s="105" t="s">
        <v>48</v>
      </c>
      <c r="J153" s="109">
        <f>J156</f>
        <v>1292.6</v>
      </c>
      <c r="K153" s="109">
        <f>K156</f>
        <v>1292.6</v>
      </c>
      <c r="L153" s="109">
        <f t="shared" si="1"/>
        <v>100</v>
      </c>
    </row>
    <row r="154" spans="1:12" ht="24">
      <c r="A154" s="110" t="s">
        <v>327</v>
      </c>
      <c r="B154" s="137">
        <v>650</v>
      </c>
      <c r="C154" s="114" t="s">
        <v>44</v>
      </c>
      <c r="D154" s="114" t="s">
        <v>41</v>
      </c>
      <c r="E154" s="114" t="s">
        <v>183</v>
      </c>
      <c r="F154" s="114" t="s">
        <v>76</v>
      </c>
      <c r="G154" s="114" t="s">
        <v>40</v>
      </c>
      <c r="H154" s="105" t="s">
        <v>104</v>
      </c>
      <c r="I154" s="105" t="s">
        <v>48</v>
      </c>
      <c r="J154" s="109">
        <f>J156</f>
        <v>1292.6</v>
      </c>
      <c r="K154" s="109">
        <f>K156</f>
        <v>1292.6</v>
      </c>
      <c r="L154" s="109">
        <f t="shared" si="1"/>
        <v>100</v>
      </c>
    </row>
    <row r="155" spans="1:12" ht="60">
      <c r="A155" s="110" t="s">
        <v>186</v>
      </c>
      <c r="B155" s="137">
        <v>650</v>
      </c>
      <c r="C155" s="114" t="s">
        <v>44</v>
      </c>
      <c r="D155" s="114" t="s">
        <v>41</v>
      </c>
      <c r="E155" s="114" t="s">
        <v>183</v>
      </c>
      <c r="F155" s="114" t="s">
        <v>76</v>
      </c>
      <c r="G155" s="114" t="s">
        <v>40</v>
      </c>
      <c r="H155" s="121" t="s">
        <v>121</v>
      </c>
      <c r="I155" s="114" t="s">
        <v>48</v>
      </c>
      <c r="J155" s="122">
        <f>J156</f>
        <v>1292.6</v>
      </c>
      <c r="K155" s="122">
        <f>K156</f>
        <v>1292.6</v>
      </c>
      <c r="L155" s="122">
        <f t="shared" si="1"/>
        <v>100</v>
      </c>
    </row>
    <row r="156" spans="1:12" ht="24">
      <c r="A156" s="110" t="s">
        <v>111</v>
      </c>
      <c r="B156" s="137">
        <v>650</v>
      </c>
      <c r="C156" s="114" t="s">
        <v>44</v>
      </c>
      <c r="D156" s="114" t="s">
        <v>41</v>
      </c>
      <c r="E156" s="114" t="s">
        <v>183</v>
      </c>
      <c r="F156" s="114" t="s">
        <v>76</v>
      </c>
      <c r="G156" s="114" t="s">
        <v>40</v>
      </c>
      <c r="H156" s="121" t="s">
        <v>121</v>
      </c>
      <c r="I156" s="114" t="s">
        <v>112</v>
      </c>
      <c r="J156" s="122">
        <v>1292.6</v>
      </c>
      <c r="K156" s="122">
        <v>1292.6</v>
      </c>
      <c r="L156" s="122">
        <f t="shared" si="1"/>
        <v>100</v>
      </c>
    </row>
    <row r="157" spans="1:12" ht="24">
      <c r="A157" s="110" t="s">
        <v>322</v>
      </c>
      <c r="B157" s="137">
        <v>650</v>
      </c>
      <c r="C157" s="121" t="s">
        <v>44</v>
      </c>
      <c r="D157" s="121" t="s">
        <v>41</v>
      </c>
      <c r="E157" s="121" t="s">
        <v>183</v>
      </c>
      <c r="F157" s="121" t="s">
        <v>86</v>
      </c>
      <c r="G157" s="105" t="s">
        <v>47</v>
      </c>
      <c r="H157" s="105" t="s">
        <v>104</v>
      </c>
      <c r="I157" s="105" t="s">
        <v>48</v>
      </c>
      <c r="J157" s="122">
        <f>J160</f>
        <v>8203.5</v>
      </c>
      <c r="K157" s="122">
        <f>K160</f>
        <v>8141.9</v>
      </c>
      <c r="L157" s="122">
        <f t="shared" si="1"/>
        <v>99.2491009934784</v>
      </c>
    </row>
    <row r="158" spans="1:12" ht="36">
      <c r="A158" s="110" t="s">
        <v>323</v>
      </c>
      <c r="B158" s="137">
        <v>650</v>
      </c>
      <c r="C158" s="121" t="s">
        <v>44</v>
      </c>
      <c r="D158" s="121" t="s">
        <v>41</v>
      </c>
      <c r="E158" s="121" t="s">
        <v>183</v>
      </c>
      <c r="F158" s="121" t="s">
        <v>86</v>
      </c>
      <c r="G158" s="121" t="s">
        <v>40</v>
      </c>
      <c r="H158" s="105" t="s">
        <v>104</v>
      </c>
      <c r="I158" s="105" t="s">
        <v>48</v>
      </c>
      <c r="J158" s="122">
        <f>J160</f>
        <v>8203.5</v>
      </c>
      <c r="K158" s="122">
        <f>K160</f>
        <v>8141.9</v>
      </c>
      <c r="L158" s="122">
        <f t="shared" si="1"/>
        <v>99.2491009934784</v>
      </c>
    </row>
    <row r="159" spans="1:12" ht="12.75">
      <c r="A159" s="110" t="s">
        <v>184</v>
      </c>
      <c r="B159" s="137">
        <v>650</v>
      </c>
      <c r="C159" s="121" t="s">
        <v>44</v>
      </c>
      <c r="D159" s="121" t="s">
        <v>41</v>
      </c>
      <c r="E159" s="121" t="s">
        <v>183</v>
      </c>
      <c r="F159" s="121" t="s">
        <v>86</v>
      </c>
      <c r="G159" s="121" t="s">
        <v>40</v>
      </c>
      <c r="H159" s="121" t="s">
        <v>185</v>
      </c>
      <c r="I159" s="121" t="s">
        <v>48</v>
      </c>
      <c r="J159" s="122">
        <f>J160</f>
        <v>8203.5</v>
      </c>
      <c r="K159" s="122">
        <f>K160</f>
        <v>8141.9</v>
      </c>
      <c r="L159" s="122">
        <f t="shared" si="1"/>
        <v>99.2491009934784</v>
      </c>
    </row>
    <row r="160" spans="1:12" ht="36">
      <c r="A160" s="110" t="s">
        <v>135</v>
      </c>
      <c r="B160" s="137">
        <v>650</v>
      </c>
      <c r="C160" s="114" t="s">
        <v>44</v>
      </c>
      <c r="D160" s="114" t="s">
        <v>41</v>
      </c>
      <c r="E160" s="114" t="s">
        <v>183</v>
      </c>
      <c r="F160" s="121" t="s">
        <v>86</v>
      </c>
      <c r="G160" s="121" t="s">
        <v>40</v>
      </c>
      <c r="H160" s="121" t="s">
        <v>185</v>
      </c>
      <c r="I160" s="114" t="s">
        <v>136</v>
      </c>
      <c r="J160" s="122">
        <v>8203.5</v>
      </c>
      <c r="K160" s="122">
        <v>8141.9</v>
      </c>
      <c r="L160" s="122">
        <f t="shared" si="1"/>
        <v>99.2491009934784</v>
      </c>
    </row>
    <row r="161" spans="1:12" ht="24">
      <c r="A161" s="113" t="s">
        <v>324</v>
      </c>
      <c r="B161" s="137">
        <v>650</v>
      </c>
      <c r="C161" s="105" t="s">
        <v>44</v>
      </c>
      <c r="D161" s="105" t="s">
        <v>41</v>
      </c>
      <c r="E161" s="117" t="s">
        <v>183</v>
      </c>
      <c r="F161" s="121" t="s">
        <v>79</v>
      </c>
      <c r="G161" s="105" t="s">
        <v>47</v>
      </c>
      <c r="H161" s="105" t="s">
        <v>104</v>
      </c>
      <c r="I161" s="105" t="s">
        <v>48</v>
      </c>
      <c r="J161" s="122">
        <f>J164</f>
        <v>153</v>
      </c>
      <c r="K161" s="122">
        <f>K164</f>
        <v>153</v>
      </c>
      <c r="L161" s="122">
        <f t="shared" si="1"/>
        <v>100</v>
      </c>
    </row>
    <row r="162" spans="1:12" ht="24">
      <c r="A162" s="113" t="s">
        <v>328</v>
      </c>
      <c r="B162" s="137">
        <v>650</v>
      </c>
      <c r="C162" s="105" t="s">
        <v>44</v>
      </c>
      <c r="D162" s="105" t="s">
        <v>41</v>
      </c>
      <c r="E162" s="117" t="s">
        <v>183</v>
      </c>
      <c r="F162" s="121" t="s">
        <v>79</v>
      </c>
      <c r="G162" s="121" t="s">
        <v>41</v>
      </c>
      <c r="H162" s="105" t="s">
        <v>104</v>
      </c>
      <c r="I162" s="105" t="s">
        <v>48</v>
      </c>
      <c r="J162" s="122">
        <f>J164</f>
        <v>153</v>
      </c>
      <c r="K162" s="122">
        <f>K164</f>
        <v>153</v>
      </c>
      <c r="L162" s="122">
        <f t="shared" si="1"/>
        <v>100</v>
      </c>
    </row>
    <row r="163" spans="1:12" ht="24">
      <c r="A163" s="113" t="s">
        <v>137</v>
      </c>
      <c r="B163" s="137">
        <v>650</v>
      </c>
      <c r="C163" s="105" t="s">
        <v>44</v>
      </c>
      <c r="D163" s="105" t="s">
        <v>41</v>
      </c>
      <c r="E163" s="117" t="s">
        <v>183</v>
      </c>
      <c r="F163" s="121" t="s">
        <v>79</v>
      </c>
      <c r="G163" s="121" t="s">
        <v>41</v>
      </c>
      <c r="H163" s="121" t="s">
        <v>121</v>
      </c>
      <c r="I163" s="105" t="s">
        <v>48</v>
      </c>
      <c r="J163" s="122">
        <f>J164</f>
        <v>153</v>
      </c>
      <c r="K163" s="122">
        <f>K164</f>
        <v>153</v>
      </c>
      <c r="L163" s="122">
        <f t="shared" si="1"/>
        <v>100</v>
      </c>
    </row>
    <row r="164" spans="1:12" ht="24">
      <c r="A164" s="110" t="s">
        <v>111</v>
      </c>
      <c r="B164" s="137">
        <v>650</v>
      </c>
      <c r="C164" s="121" t="s">
        <v>44</v>
      </c>
      <c r="D164" s="121" t="s">
        <v>41</v>
      </c>
      <c r="E164" s="121" t="s">
        <v>183</v>
      </c>
      <c r="F164" s="121" t="s">
        <v>79</v>
      </c>
      <c r="G164" s="121" t="s">
        <v>41</v>
      </c>
      <c r="H164" s="121" t="s">
        <v>121</v>
      </c>
      <c r="I164" s="114" t="s">
        <v>112</v>
      </c>
      <c r="J164" s="122">
        <v>153</v>
      </c>
      <c r="K164" s="122">
        <v>153</v>
      </c>
      <c r="L164" s="122">
        <f t="shared" si="1"/>
        <v>100</v>
      </c>
    </row>
    <row r="165" spans="1:12" ht="36">
      <c r="A165" s="110" t="s">
        <v>329</v>
      </c>
      <c r="B165" s="137">
        <v>650</v>
      </c>
      <c r="C165" s="121" t="s">
        <v>44</v>
      </c>
      <c r="D165" s="121" t="s">
        <v>41</v>
      </c>
      <c r="E165" s="121" t="s">
        <v>183</v>
      </c>
      <c r="F165" s="121" t="s">
        <v>79</v>
      </c>
      <c r="G165" s="121" t="s">
        <v>43</v>
      </c>
      <c r="H165" s="105" t="s">
        <v>104</v>
      </c>
      <c r="I165" s="105" t="s">
        <v>48</v>
      </c>
      <c r="J165" s="122">
        <f>J167</f>
        <v>172.2</v>
      </c>
      <c r="K165" s="122">
        <f>K167</f>
        <v>135</v>
      </c>
      <c r="L165" s="122">
        <f t="shared" si="1"/>
        <v>78.397212543554</v>
      </c>
    </row>
    <row r="166" spans="1:12" ht="24">
      <c r="A166" s="113" t="s">
        <v>137</v>
      </c>
      <c r="B166" s="137">
        <v>650</v>
      </c>
      <c r="C166" s="121" t="s">
        <v>44</v>
      </c>
      <c r="D166" s="121" t="s">
        <v>41</v>
      </c>
      <c r="E166" s="121" t="s">
        <v>183</v>
      </c>
      <c r="F166" s="121" t="s">
        <v>79</v>
      </c>
      <c r="G166" s="121" t="s">
        <v>43</v>
      </c>
      <c r="H166" s="121" t="s">
        <v>121</v>
      </c>
      <c r="I166" s="114" t="s">
        <v>48</v>
      </c>
      <c r="J166" s="122">
        <f>J167</f>
        <v>172.2</v>
      </c>
      <c r="K166" s="122">
        <f>K167</f>
        <v>135</v>
      </c>
      <c r="L166" s="122">
        <f t="shared" si="1"/>
        <v>78.397212543554</v>
      </c>
    </row>
    <row r="167" spans="1:12" ht="24">
      <c r="A167" s="110" t="s">
        <v>111</v>
      </c>
      <c r="B167" s="137">
        <v>650</v>
      </c>
      <c r="C167" s="121" t="s">
        <v>44</v>
      </c>
      <c r="D167" s="121" t="s">
        <v>41</v>
      </c>
      <c r="E167" s="121" t="s">
        <v>183</v>
      </c>
      <c r="F167" s="121" t="s">
        <v>79</v>
      </c>
      <c r="G167" s="121" t="s">
        <v>43</v>
      </c>
      <c r="H167" s="121" t="s">
        <v>121</v>
      </c>
      <c r="I167" s="114" t="s">
        <v>112</v>
      </c>
      <c r="J167" s="122">
        <v>172.2</v>
      </c>
      <c r="K167" s="122">
        <v>135</v>
      </c>
      <c r="L167" s="122">
        <f t="shared" si="1"/>
        <v>78.397212543554</v>
      </c>
    </row>
    <row r="168" spans="1:12" ht="12.75">
      <c r="A168" s="118" t="s">
        <v>51</v>
      </c>
      <c r="B168" s="138">
        <v>650</v>
      </c>
      <c r="C168" s="107" t="s">
        <v>44</v>
      </c>
      <c r="D168" s="107" t="s">
        <v>42</v>
      </c>
      <c r="E168" s="107" t="s">
        <v>47</v>
      </c>
      <c r="F168" s="107" t="s">
        <v>77</v>
      </c>
      <c r="G168" s="107" t="s">
        <v>47</v>
      </c>
      <c r="H168" s="107" t="s">
        <v>104</v>
      </c>
      <c r="I168" s="107" t="s">
        <v>48</v>
      </c>
      <c r="J168" s="108">
        <f>J180+J183+J172+J174+J176+J187</f>
        <v>3832.1000000000004</v>
      </c>
      <c r="K168" s="108">
        <f>K180+K183+K172+K174+K176+K187</f>
        <v>3637.1000000000004</v>
      </c>
      <c r="L168" s="108">
        <f t="shared" si="1"/>
        <v>94.91140627854179</v>
      </c>
    </row>
    <row r="169" spans="1:12" s="57" customFormat="1" ht="36">
      <c r="A169" s="113" t="s">
        <v>292</v>
      </c>
      <c r="B169" s="137">
        <v>650</v>
      </c>
      <c r="C169" s="120" t="s">
        <v>44</v>
      </c>
      <c r="D169" s="120" t="s">
        <v>42</v>
      </c>
      <c r="E169" s="120" t="s">
        <v>223</v>
      </c>
      <c r="F169" s="105" t="s">
        <v>77</v>
      </c>
      <c r="G169" s="105" t="s">
        <v>47</v>
      </c>
      <c r="H169" s="105" t="s">
        <v>104</v>
      </c>
      <c r="I169" s="105" t="s">
        <v>48</v>
      </c>
      <c r="J169" s="109">
        <f>J173+J175+J177</f>
        <v>1059.8</v>
      </c>
      <c r="K169" s="109">
        <f>K173+K175+K177</f>
        <v>1059.8</v>
      </c>
      <c r="L169" s="109">
        <f t="shared" si="1"/>
        <v>100</v>
      </c>
    </row>
    <row r="170" spans="1:12" s="57" customFormat="1" ht="24">
      <c r="A170" s="113" t="s">
        <v>314</v>
      </c>
      <c r="B170" s="137">
        <v>650</v>
      </c>
      <c r="C170" s="120" t="s">
        <v>44</v>
      </c>
      <c r="D170" s="120" t="s">
        <v>42</v>
      </c>
      <c r="E170" s="120" t="s">
        <v>223</v>
      </c>
      <c r="F170" s="120" t="s">
        <v>76</v>
      </c>
      <c r="G170" s="105" t="s">
        <v>47</v>
      </c>
      <c r="H170" s="105" t="s">
        <v>104</v>
      </c>
      <c r="I170" s="105" t="s">
        <v>48</v>
      </c>
      <c r="J170" s="109">
        <f>J173+J175+J177</f>
        <v>1059.8</v>
      </c>
      <c r="K170" s="109">
        <f>K173+K175+K177</f>
        <v>1059.8</v>
      </c>
      <c r="L170" s="109">
        <f t="shared" si="1"/>
        <v>100</v>
      </c>
    </row>
    <row r="171" spans="1:12" s="57" customFormat="1" ht="36">
      <c r="A171" s="113" t="s">
        <v>315</v>
      </c>
      <c r="B171" s="137">
        <v>650</v>
      </c>
      <c r="C171" s="120" t="s">
        <v>44</v>
      </c>
      <c r="D171" s="120" t="s">
        <v>42</v>
      </c>
      <c r="E171" s="120" t="s">
        <v>223</v>
      </c>
      <c r="F171" s="120" t="s">
        <v>76</v>
      </c>
      <c r="G171" s="120" t="s">
        <v>224</v>
      </c>
      <c r="H171" s="105" t="s">
        <v>104</v>
      </c>
      <c r="I171" s="105" t="s">
        <v>48</v>
      </c>
      <c r="J171" s="109">
        <f>J173+J175+J177</f>
        <v>1059.8</v>
      </c>
      <c r="K171" s="109">
        <f>K173+K175+K177</f>
        <v>1059.8</v>
      </c>
      <c r="L171" s="109">
        <f t="shared" si="1"/>
        <v>100</v>
      </c>
    </row>
    <row r="172" spans="1:12" ht="12.75">
      <c r="A172" s="113" t="s">
        <v>222</v>
      </c>
      <c r="B172" s="137">
        <v>650</v>
      </c>
      <c r="C172" s="120" t="s">
        <v>44</v>
      </c>
      <c r="D172" s="120" t="s">
        <v>42</v>
      </c>
      <c r="E172" s="120" t="s">
        <v>223</v>
      </c>
      <c r="F172" s="120" t="s">
        <v>76</v>
      </c>
      <c r="G172" s="120" t="s">
        <v>224</v>
      </c>
      <c r="H172" s="120" t="s">
        <v>225</v>
      </c>
      <c r="I172" s="120" t="s">
        <v>48</v>
      </c>
      <c r="J172" s="109">
        <f>J173</f>
        <v>953.6</v>
      </c>
      <c r="K172" s="109">
        <f>K173</f>
        <v>953.6</v>
      </c>
      <c r="L172" s="109">
        <f t="shared" si="1"/>
        <v>100</v>
      </c>
    </row>
    <row r="173" spans="1:12" ht="24">
      <c r="A173" s="113" t="s">
        <v>111</v>
      </c>
      <c r="B173" s="137">
        <v>650</v>
      </c>
      <c r="C173" s="120" t="s">
        <v>44</v>
      </c>
      <c r="D173" s="120" t="s">
        <v>42</v>
      </c>
      <c r="E173" s="120" t="s">
        <v>223</v>
      </c>
      <c r="F173" s="120" t="s">
        <v>76</v>
      </c>
      <c r="G173" s="120" t="s">
        <v>224</v>
      </c>
      <c r="H173" s="120" t="s">
        <v>225</v>
      </c>
      <c r="I173" s="120" t="s">
        <v>112</v>
      </c>
      <c r="J173" s="109">
        <v>953.6</v>
      </c>
      <c r="K173" s="109">
        <v>953.6</v>
      </c>
      <c r="L173" s="109">
        <f t="shared" si="1"/>
        <v>100</v>
      </c>
    </row>
    <row r="174" spans="1:12" ht="24">
      <c r="A174" s="113" t="s">
        <v>226</v>
      </c>
      <c r="B174" s="137">
        <v>650</v>
      </c>
      <c r="C174" s="120" t="s">
        <v>44</v>
      </c>
      <c r="D174" s="120" t="s">
        <v>42</v>
      </c>
      <c r="E174" s="120" t="s">
        <v>223</v>
      </c>
      <c r="F174" s="120" t="s">
        <v>76</v>
      </c>
      <c r="G174" s="120" t="s">
        <v>224</v>
      </c>
      <c r="H174" s="120" t="s">
        <v>227</v>
      </c>
      <c r="I174" s="120" t="s">
        <v>48</v>
      </c>
      <c r="J174" s="109">
        <f>J175</f>
        <v>105.9</v>
      </c>
      <c r="K174" s="109">
        <f>K175</f>
        <v>105.9</v>
      </c>
      <c r="L174" s="109">
        <f t="shared" si="1"/>
        <v>100</v>
      </c>
    </row>
    <row r="175" spans="1:12" ht="24">
      <c r="A175" s="113" t="s">
        <v>111</v>
      </c>
      <c r="B175" s="137">
        <v>650</v>
      </c>
      <c r="C175" s="120" t="s">
        <v>44</v>
      </c>
      <c r="D175" s="120" t="s">
        <v>42</v>
      </c>
      <c r="E175" s="120" t="s">
        <v>223</v>
      </c>
      <c r="F175" s="120" t="s">
        <v>76</v>
      </c>
      <c r="G175" s="120" t="s">
        <v>224</v>
      </c>
      <c r="H175" s="120" t="s">
        <v>227</v>
      </c>
      <c r="I175" s="120" t="s">
        <v>112</v>
      </c>
      <c r="J175" s="109">
        <v>105.9</v>
      </c>
      <c r="K175" s="109">
        <v>105.9</v>
      </c>
      <c r="L175" s="109">
        <f t="shared" si="1"/>
        <v>100</v>
      </c>
    </row>
    <row r="176" spans="1:12" ht="24">
      <c r="A176" s="113" t="s">
        <v>137</v>
      </c>
      <c r="B176" s="137">
        <v>650</v>
      </c>
      <c r="C176" s="120" t="s">
        <v>44</v>
      </c>
      <c r="D176" s="120" t="s">
        <v>42</v>
      </c>
      <c r="E176" s="120" t="s">
        <v>223</v>
      </c>
      <c r="F176" s="120" t="s">
        <v>76</v>
      </c>
      <c r="G176" s="120" t="s">
        <v>224</v>
      </c>
      <c r="H176" s="120" t="s">
        <v>121</v>
      </c>
      <c r="I176" s="120" t="s">
        <v>48</v>
      </c>
      <c r="J176" s="109">
        <f>J177</f>
        <v>0.3</v>
      </c>
      <c r="K176" s="109">
        <f>K177</f>
        <v>0.3</v>
      </c>
      <c r="L176" s="109">
        <f t="shared" si="1"/>
        <v>100</v>
      </c>
    </row>
    <row r="177" spans="1:12" ht="24">
      <c r="A177" s="113" t="s">
        <v>111</v>
      </c>
      <c r="B177" s="137">
        <v>650</v>
      </c>
      <c r="C177" s="120" t="s">
        <v>44</v>
      </c>
      <c r="D177" s="120" t="s">
        <v>42</v>
      </c>
      <c r="E177" s="120" t="s">
        <v>223</v>
      </c>
      <c r="F177" s="120" t="s">
        <v>76</v>
      </c>
      <c r="G177" s="120" t="s">
        <v>224</v>
      </c>
      <c r="H177" s="120" t="s">
        <v>121</v>
      </c>
      <c r="I177" s="120" t="s">
        <v>112</v>
      </c>
      <c r="J177" s="109">
        <v>0.3</v>
      </c>
      <c r="K177" s="109">
        <v>0.3</v>
      </c>
      <c r="L177" s="109">
        <f t="shared" si="1"/>
        <v>100</v>
      </c>
    </row>
    <row r="178" spans="1:12" ht="24">
      <c r="A178" s="113" t="s">
        <v>295</v>
      </c>
      <c r="B178" s="137">
        <v>650</v>
      </c>
      <c r="C178" s="120" t="s">
        <v>44</v>
      </c>
      <c r="D178" s="120" t="s">
        <v>42</v>
      </c>
      <c r="E178" s="120" t="s">
        <v>164</v>
      </c>
      <c r="F178" s="105" t="s">
        <v>77</v>
      </c>
      <c r="G178" s="105" t="s">
        <v>47</v>
      </c>
      <c r="H178" s="105" t="s">
        <v>104</v>
      </c>
      <c r="I178" s="105" t="s">
        <v>48</v>
      </c>
      <c r="J178" s="109">
        <f>J181+J184</f>
        <v>2572.3</v>
      </c>
      <c r="K178" s="109">
        <f>K181+K184</f>
        <v>2377.3</v>
      </c>
      <c r="L178" s="109">
        <f t="shared" si="1"/>
        <v>92.41923570345605</v>
      </c>
    </row>
    <row r="179" spans="1:12" ht="24">
      <c r="A179" s="110" t="s">
        <v>330</v>
      </c>
      <c r="B179" s="137">
        <v>650</v>
      </c>
      <c r="C179" s="120" t="s">
        <v>44</v>
      </c>
      <c r="D179" s="120" t="s">
        <v>42</v>
      </c>
      <c r="E179" s="120" t="s">
        <v>164</v>
      </c>
      <c r="F179" s="120" t="s">
        <v>77</v>
      </c>
      <c r="G179" s="120" t="s">
        <v>40</v>
      </c>
      <c r="H179" s="105" t="s">
        <v>104</v>
      </c>
      <c r="I179" s="105" t="s">
        <v>48</v>
      </c>
      <c r="J179" s="109">
        <f>J181</f>
        <v>450</v>
      </c>
      <c r="K179" s="109">
        <f>K181</f>
        <v>414.6</v>
      </c>
      <c r="L179" s="109">
        <f t="shared" si="1"/>
        <v>92.13333333333334</v>
      </c>
    </row>
    <row r="180" spans="1:12" ht="24">
      <c r="A180" s="113" t="s">
        <v>137</v>
      </c>
      <c r="B180" s="137">
        <v>650</v>
      </c>
      <c r="C180" s="120" t="s">
        <v>44</v>
      </c>
      <c r="D180" s="120" t="s">
        <v>42</v>
      </c>
      <c r="E180" s="120" t="s">
        <v>164</v>
      </c>
      <c r="F180" s="120" t="s">
        <v>77</v>
      </c>
      <c r="G180" s="120" t="s">
        <v>40</v>
      </c>
      <c r="H180" s="120" t="s">
        <v>121</v>
      </c>
      <c r="I180" s="120" t="s">
        <v>48</v>
      </c>
      <c r="J180" s="109">
        <f>J181</f>
        <v>450</v>
      </c>
      <c r="K180" s="109">
        <f>K181</f>
        <v>414.6</v>
      </c>
      <c r="L180" s="109">
        <f t="shared" si="1"/>
        <v>92.13333333333334</v>
      </c>
    </row>
    <row r="181" spans="1:12" ht="24">
      <c r="A181" s="113" t="s">
        <v>111</v>
      </c>
      <c r="B181" s="137">
        <v>650</v>
      </c>
      <c r="C181" s="120" t="s">
        <v>44</v>
      </c>
      <c r="D181" s="120" t="s">
        <v>42</v>
      </c>
      <c r="E181" s="120" t="s">
        <v>164</v>
      </c>
      <c r="F181" s="120" t="s">
        <v>77</v>
      </c>
      <c r="G181" s="120" t="s">
        <v>40</v>
      </c>
      <c r="H181" s="120" t="s">
        <v>121</v>
      </c>
      <c r="I181" s="120" t="s">
        <v>112</v>
      </c>
      <c r="J181" s="109">
        <v>450</v>
      </c>
      <c r="K181" s="109">
        <v>414.6</v>
      </c>
      <c r="L181" s="109">
        <f t="shared" si="1"/>
        <v>92.13333333333334</v>
      </c>
    </row>
    <row r="182" spans="1:12" ht="36">
      <c r="A182" s="110" t="s">
        <v>331</v>
      </c>
      <c r="B182" s="137">
        <v>650</v>
      </c>
      <c r="C182" s="120" t="s">
        <v>44</v>
      </c>
      <c r="D182" s="120" t="s">
        <v>42</v>
      </c>
      <c r="E182" s="120" t="s">
        <v>164</v>
      </c>
      <c r="F182" s="120" t="s">
        <v>77</v>
      </c>
      <c r="G182" s="120" t="s">
        <v>41</v>
      </c>
      <c r="H182" s="105" t="s">
        <v>104</v>
      </c>
      <c r="I182" s="105" t="s">
        <v>48</v>
      </c>
      <c r="J182" s="109">
        <f>J184</f>
        <v>2122.3</v>
      </c>
      <c r="K182" s="109">
        <f>K184</f>
        <v>1962.7</v>
      </c>
      <c r="L182" s="109">
        <f t="shared" si="1"/>
        <v>92.47985675917636</v>
      </c>
    </row>
    <row r="183" spans="1:12" ht="24">
      <c r="A183" s="113" t="s">
        <v>137</v>
      </c>
      <c r="B183" s="137">
        <v>650</v>
      </c>
      <c r="C183" s="120" t="s">
        <v>44</v>
      </c>
      <c r="D183" s="120" t="s">
        <v>42</v>
      </c>
      <c r="E183" s="120" t="s">
        <v>164</v>
      </c>
      <c r="F183" s="120" t="s">
        <v>77</v>
      </c>
      <c r="G183" s="120" t="s">
        <v>41</v>
      </c>
      <c r="H183" s="120" t="s">
        <v>121</v>
      </c>
      <c r="I183" s="120" t="s">
        <v>48</v>
      </c>
      <c r="J183" s="109">
        <f>J184</f>
        <v>2122.3</v>
      </c>
      <c r="K183" s="109">
        <f>K184</f>
        <v>1962.7</v>
      </c>
      <c r="L183" s="109">
        <f t="shared" si="1"/>
        <v>92.47985675917636</v>
      </c>
    </row>
    <row r="184" spans="1:12" ht="24">
      <c r="A184" s="113" t="s">
        <v>111</v>
      </c>
      <c r="B184" s="137">
        <v>650</v>
      </c>
      <c r="C184" s="120" t="s">
        <v>44</v>
      </c>
      <c r="D184" s="120" t="s">
        <v>42</v>
      </c>
      <c r="E184" s="120" t="s">
        <v>164</v>
      </c>
      <c r="F184" s="120" t="s">
        <v>77</v>
      </c>
      <c r="G184" s="120" t="s">
        <v>41</v>
      </c>
      <c r="H184" s="120" t="s">
        <v>121</v>
      </c>
      <c r="I184" s="120" t="s">
        <v>112</v>
      </c>
      <c r="J184" s="109">
        <v>2122.3</v>
      </c>
      <c r="K184" s="109">
        <v>1962.7</v>
      </c>
      <c r="L184" s="109">
        <f t="shared" si="1"/>
        <v>92.47985675917636</v>
      </c>
    </row>
    <row r="185" spans="1:12" ht="36">
      <c r="A185" s="113" t="s">
        <v>286</v>
      </c>
      <c r="B185" s="137">
        <v>650</v>
      </c>
      <c r="C185" s="120" t="s">
        <v>44</v>
      </c>
      <c r="D185" s="120" t="s">
        <v>42</v>
      </c>
      <c r="E185" s="120" t="s">
        <v>169</v>
      </c>
      <c r="F185" s="105" t="s">
        <v>77</v>
      </c>
      <c r="G185" s="105" t="s">
        <v>47</v>
      </c>
      <c r="H185" s="105" t="s">
        <v>104</v>
      </c>
      <c r="I185" s="105" t="s">
        <v>48</v>
      </c>
      <c r="J185" s="109">
        <f>J188</f>
        <v>200</v>
      </c>
      <c r="K185" s="109">
        <f>K188</f>
        <v>200</v>
      </c>
      <c r="L185" s="109">
        <f t="shared" si="1"/>
        <v>100</v>
      </c>
    </row>
    <row r="186" spans="1:12" ht="48">
      <c r="A186" s="113" t="s">
        <v>302</v>
      </c>
      <c r="B186" s="137">
        <v>650</v>
      </c>
      <c r="C186" s="120" t="s">
        <v>44</v>
      </c>
      <c r="D186" s="120" t="s">
        <v>42</v>
      </c>
      <c r="E186" s="120" t="s">
        <v>169</v>
      </c>
      <c r="F186" s="120" t="s">
        <v>77</v>
      </c>
      <c r="G186" s="120" t="s">
        <v>41</v>
      </c>
      <c r="H186" s="105" t="s">
        <v>104</v>
      </c>
      <c r="I186" s="105" t="s">
        <v>48</v>
      </c>
      <c r="J186" s="109">
        <f>J188</f>
        <v>200</v>
      </c>
      <c r="K186" s="109">
        <f>K188</f>
        <v>200</v>
      </c>
      <c r="L186" s="109">
        <f t="shared" si="1"/>
        <v>100</v>
      </c>
    </row>
    <row r="187" spans="1:12" ht="24">
      <c r="A187" s="113" t="s">
        <v>234</v>
      </c>
      <c r="B187" s="137">
        <v>650</v>
      </c>
      <c r="C187" s="120" t="s">
        <v>44</v>
      </c>
      <c r="D187" s="120" t="s">
        <v>42</v>
      </c>
      <c r="E187" s="120" t="s">
        <v>169</v>
      </c>
      <c r="F187" s="120" t="s">
        <v>77</v>
      </c>
      <c r="G187" s="120" t="s">
        <v>41</v>
      </c>
      <c r="H187" s="120" t="s">
        <v>235</v>
      </c>
      <c r="I187" s="120" t="s">
        <v>48</v>
      </c>
      <c r="J187" s="109">
        <f>J188</f>
        <v>200</v>
      </c>
      <c r="K187" s="109">
        <f>K188</f>
        <v>200</v>
      </c>
      <c r="L187" s="109">
        <f t="shared" si="1"/>
        <v>100</v>
      </c>
    </row>
    <row r="188" spans="1:12" ht="24">
      <c r="A188" s="113" t="s">
        <v>111</v>
      </c>
      <c r="B188" s="137">
        <v>650</v>
      </c>
      <c r="C188" s="120" t="s">
        <v>44</v>
      </c>
      <c r="D188" s="120" t="s">
        <v>42</v>
      </c>
      <c r="E188" s="120" t="s">
        <v>169</v>
      </c>
      <c r="F188" s="120" t="s">
        <v>77</v>
      </c>
      <c r="G188" s="120" t="s">
        <v>41</v>
      </c>
      <c r="H188" s="120" t="s">
        <v>235</v>
      </c>
      <c r="I188" s="120" t="s">
        <v>112</v>
      </c>
      <c r="J188" s="109">
        <v>200</v>
      </c>
      <c r="K188" s="109">
        <v>200</v>
      </c>
      <c r="L188" s="109">
        <f t="shared" si="1"/>
        <v>100</v>
      </c>
    </row>
    <row r="189" spans="1:12" ht="12.75">
      <c r="A189" s="124" t="s">
        <v>200</v>
      </c>
      <c r="B189" s="125">
        <v>650</v>
      </c>
      <c r="C189" s="125" t="s">
        <v>115</v>
      </c>
      <c r="D189" s="125" t="s">
        <v>47</v>
      </c>
      <c r="E189" s="125" t="s">
        <v>47</v>
      </c>
      <c r="F189" s="125" t="s">
        <v>77</v>
      </c>
      <c r="G189" s="125" t="s">
        <v>47</v>
      </c>
      <c r="H189" s="125" t="s">
        <v>104</v>
      </c>
      <c r="I189" s="125" t="s">
        <v>48</v>
      </c>
      <c r="J189" s="106">
        <f>J190</f>
        <v>31.7</v>
      </c>
      <c r="K189" s="106">
        <f>K190</f>
        <v>31.7</v>
      </c>
      <c r="L189" s="106">
        <f t="shared" si="1"/>
        <v>100</v>
      </c>
    </row>
    <row r="190" spans="1:12" ht="12.75">
      <c r="A190" s="118" t="s">
        <v>201</v>
      </c>
      <c r="B190" s="126">
        <v>650</v>
      </c>
      <c r="C190" s="126" t="s">
        <v>115</v>
      </c>
      <c r="D190" s="126" t="s">
        <v>44</v>
      </c>
      <c r="E190" s="126" t="s">
        <v>47</v>
      </c>
      <c r="F190" s="126" t="s">
        <v>77</v>
      </c>
      <c r="G190" s="126" t="s">
        <v>47</v>
      </c>
      <c r="H190" s="126" t="s">
        <v>104</v>
      </c>
      <c r="I190" s="126" t="s">
        <v>48</v>
      </c>
      <c r="J190" s="108">
        <f>J193+J198</f>
        <v>31.7</v>
      </c>
      <c r="K190" s="108">
        <f>K193+K198</f>
        <v>31.7</v>
      </c>
      <c r="L190" s="108">
        <f t="shared" si="1"/>
        <v>100</v>
      </c>
    </row>
    <row r="191" spans="1:12" ht="36">
      <c r="A191" s="118" t="s">
        <v>295</v>
      </c>
      <c r="B191" s="137">
        <v>650</v>
      </c>
      <c r="C191" s="120" t="s">
        <v>115</v>
      </c>
      <c r="D191" s="120" t="s">
        <v>44</v>
      </c>
      <c r="E191" s="120" t="s">
        <v>164</v>
      </c>
      <c r="F191" s="105" t="s">
        <v>77</v>
      </c>
      <c r="G191" s="105" t="s">
        <v>47</v>
      </c>
      <c r="H191" s="105" t="s">
        <v>104</v>
      </c>
      <c r="I191" s="105" t="s">
        <v>48</v>
      </c>
      <c r="J191" s="108">
        <f>J194</f>
        <v>4.3</v>
      </c>
      <c r="K191" s="108">
        <f>K194</f>
        <v>4.3</v>
      </c>
      <c r="L191" s="108">
        <f t="shared" si="1"/>
        <v>100</v>
      </c>
    </row>
    <row r="192" spans="1:12" ht="24">
      <c r="A192" s="110" t="s">
        <v>330</v>
      </c>
      <c r="B192" s="137">
        <v>650</v>
      </c>
      <c r="C192" s="120" t="s">
        <v>115</v>
      </c>
      <c r="D192" s="120" t="s">
        <v>44</v>
      </c>
      <c r="E192" s="120" t="s">
        <v>164</v>
      </c>
      <c r="F192" s="120" t="s">
        <v>77</v>
      </c>
      <c r="G192" s="120" t="s">
        <v>40</v>
      </c>
      <c r="H192" s="105" t="s">
        <v>104</v>
      </c>
      <c r="I192" s="105" t="s">
        <v>48</v>
      </c>
      <c r="J192" s="109">
        <f>J194</f>
        <v>4.3</v>
      </c>
      <c r="K192" s="109">
        <f>K194</f>
        <v>4.3</v>
      </c>
      <c r="L192" s="109">
        <f t="shared" si="1"/>
        <v>100</v>
      </c>
    </row>
    <row r="193" spans="1:12" ht="48">
      <c r="A193" s="113" t="s">
        <v>202</v>
      </c>
      <c r="B193" s="137">
        <v>650</v>
      </c>
      <c r="C193" s="120" t="s">
        <v>115</v>
      </c>
      <c r="D193" s="120" t="s">
        <v>44</v>
      </c>
      <c r="E193" s="120" t="s">
        <v>164</v>
      </c>
      <c r="F193" s="120" t="s">
        <v>77</v>
      </c>
      <c r="G193" s="120" t="s">
        <v>40</v>
      </c>
      <c r="H193" s="120" t="s">
        <v>203</v>
      </c>
      <c r="I193" s="120" t="s">
        <v>48</v>
      </c>
      <c r="J193" s="109">
        <f>J194</f>
        <v>4.3</v>
      </c>
      <c r="K193" s="109">
        <f>K194</f>
        <v>4.3</v>
      </c>
      <c r="L193" s="109">
        <f t="shared" si="1"/>
        <v>100</v>
      </c>
    </row>
    <row r="194" spans="1:12" ht="24">
      <c r="A194" s="110" t="s">
        <v>111</v>
      </c>
      <c r="B194" s="137">
        <v>650</v>
      </c>
      <c r="C194" s="120" t="s">
        <v>115</v>
      </c>
      <c r="D194" s="120" t="s">
        <v>44</v>
      </c>
      <c r="E194" s="120" t="s">
        <v>164</v>
      </c>
      <c r="F194" s="120" t="s">
        <v>77</v>
      </c>
      <c r="G194" s="120" t="s">
        <v>40</v>
      </c>
      <c r="H194" s="120" t="s">
        <v>203</v>
      </c>
      <c r="I194" s="120" t="s">
        <v>112</v>
      </c>
      <c r="J194" s="109">
        <v>4.3</v>
      </c>
      <c r="K194" s="109">
        <v>4.3</v>
      </c>
      <c r="L194" s="109">
        <f t="shared" si="1"/>
        <v>100</v>
      </c>
    </row>
    <row r="195" spans="1:12" ht="36">
      <c r="A195" s="113" t="s">
        <v>294</v>
      </c>
      <c r="B195" s="137">
        <v>650</v>
      </c>
      <c r="C195" s="120" t="s">
        <v>115</v>
      </c>
      <c r="D195" s="120" t="s">
        <v>44</v>
      </c>
      <c r="E195" s="120" t="s">
        <v>183</v>
      </c>
      <c r="F195" s="105" t="s">
        <v>77</v>
      </c>
      <c r="G195" s="105" t="s">
        <v>47</v>
      </c>
      <c r="H195" s="105" t="s">
        <v>104</v>
      </c>
      <c r="I195" s="105" t="s">
        <v>48</v>
      </c>
      <c r="J195" s="109">
        <f>J199</f>
        <v>27.4</v>
      </c>
      <c r="K195" s="109">
        <f>K199</f>
        <v>27.4</v>
      </c>
      <c r="L195" s="109">
        <f t="shared" si="1"/>
        <v>100</v>
      </c>
    </row>
    <row r="196" spans="1:12" ht="24">
      <c r="A196" s="113" t="s">
        <v>324</v>
      </c>
      <c r="B196" s="137">
        <v>650</v>
      </c>
      <c r="C196" s="120" t="s">
        <v>115</v>
      </c>
      <c r="D196" s="120" t="s">
        <v>44</v>
      </c>
      <c r="E196" s="120" t="s">
        <v>183</v>
      </c>
      <c r="F196" s="120" t="s">
        <v>79</v>
      </c>
      <c r="G196" s="105" t="s">
        <v>47</v>
      </c>
      <c r="H196" s="105" t="s">
        <v>104</v>
      </c>
      <c r="I196" s="105" t="s">
        <v>48</v>
      </c>
      <c r="J196" s="109">
        <f>J199</f>
        <v>27.4</v>
      </c>
      <c r="K196" s="109">
        <f>K199</f>
        <v>27.4</v>
      </c>
      <c r="L196" s="109">
        <f t="shared" si="1"/>
        <v>100</v>
      </c>
    </row>
    <row r="197" spans="1:12" ht="36">
      <c r="A197" s="110" t="s">
        <v>329</v>
      </c>
      <c r="B197" s="137">
        <v>650</v>
      </c>
      <c r="C197" s="120" t="s">
        <v>115</v>
      </c>
      <c r="D197" s="120" t="s">
        <v>44</v>
      </c>
      <c r="E197" s="120" t="s">
        <v>183</v>
      </c>
      <c r="F197" s="120" t="s">
        <v>79</v>
      </c>
      <c r="G197" s="120" t="s">
        <v>43</v>
      </c>
      <c r="H197" s="105" t="s">
        <v>104</v>
      </c>
      <c r="I197" s="105" t="s">
        <v>48</v>
      </c>
      <c r="J197" s="109">
        <f>J199</f>
        <v>27.4</v>
      </c>
      <c r="K197" s="109">
        <f>K199</f>
        <v>27.4</v>
      </c>
      <c r="L197" s="109">
        <f t="shared" si="1"/>
        <v>100</v>
      </c>
    </row>
    <row r="198" spans="1:12" ht="24">
      <c r="A198" s="113" t="s">
        <v>137</v>
      </c>
      <c r="B198" s="137">
        <v>650</v>
      </c>
      <c r="C198" s="120" t="s">
        <v>115</v>
      </c>
      <c r="D198" s="120" t="s">
        <v>44</v>
      </c>
      <c r="E198" s="120" t="s">
        <v>183</v>
      </c>
      <c r="F198" s="120" t="s">
        <v>79</v>
      </c>
      <c r="G198" s="120" t="s">
        <v>43</v>
      </c>
      <c r="H198" s="120" t="s">
        <v>121</v>
      </c>
      <c r="I198" s="120" t="s">
        <v>48</v>
      </c>
      <c r="J198" s="109">
        <f>J199</f>
        <v>27.4</v>
      </c>
      <c r="K198" s="109">
        <f>K199</f>
        <v>27.4</v>
      </c>
      <c r="L198" s="109">
        <f t="shared" si="1"/>
        <v>100</v>
      </c>
    </row>
    <row r="199" spans="1:12" ht="24">
      <c r="A199" s="110" t="s">
        <v>111</v>
      </c>
      <c r="B199" s="137">
        <v>650</v>
      </c>
      <c r="C199" s="120" t="s">
        <v>115</v>
      </c>
      <c r="D199" s="120" t="s">
        <v>44</v>
      </c>
      <c r="E199" s="117" t="s">
        <v>183</v>
      </c>
      <c r="F199" s="121" t="s">
        <v>79</v>
      </c>
      <c r="G199" s="121" t="s">
        <v>43</v>
      </c>
      <c r="H199" s="121" t="s">
        <v>121</v>
      </c>
      <c r="I199" s="120" t="s">
        <v>112</v>
      </c>
      <c r="J199" s="109">
        <v>27.4</v>
      </c>
      <c r="K199" s="109">
        <v>27.4</v>
      </c>
      <c r="L199" s="109">
        <f t="shared" si="1"/>
        <v>100</v>
      </c>
    </row>
    <row r="200" spans="1:12" ht="12.75">
      <c r="A200" s="124" t="s">
        <v>156</v>
      </c>
      <c r="B200" s="139">
        <v>650</v>
      </c>
      <c r="C200" s="125" t="s">
        <v>130</v>
      </c>
      <c r="D200" s="125" t="s">
        <v>47</v>
      </c>
      <c r="E200" s="125" t="s">
        <v>47</v>
      </c>
      <c r="F200" s="125" t="s">
        <v>77</v>
      </c>
      <c r="G200" s="125" t="s">
        <v>47</v>
      </c>
      <c r="H200" s="125" t="s">
        <v>104</v>
      </c>
      <c r="I200" s="125" t="s">
        <v>48</v>
      </c>
      <c r="J200" s="106">
        <f>J205+J207</f>
        <v>160.05</v>
      </c>
      <c r="K200" s="106">
        <f>K205+K207</f>
        <v>157.05</v>
      </c>
      <c r="L200" s="106">
        <f t="shared" si="1"/>
        <v>98.12558575445173</v>
      </c>
    </row>
    <row r="201" spans="1:12" ht="12.75">
      <c r="A201" s="118" t="s">
        <v>157</v>
      </c>
      <c r="B201" s="138">
        <v>650</v>
      </c>
      <c r="C201" s="126" t="s">
        <v>130</v>
      </c>
      <c r="D201" s="126" t="s">
        <v>40</v>
      </c>
      <c r="E201" s="126" t="s">
        <v>47</v>
      </c>
      <c r="F201" s="126" t="s">
        <v>77</v>
      </c>
      <c r="G201" s="126" t="s">
        <v>47</v>
      </c>
      <c r="H201" s="126" t="s">
        <v>104</v>
      </c>
      <c r="I201" s="126" t="s">
        <v>48</v>
      </c>
      <c r="J201" s="108">
        <f>J205+J207</f>
        <v>160.05</v>
      </c>
      <c r="K201" s="108">
        <f>K205+K207</f>
        <v>157.05</v>
      </c>
      <c r="L201" s="108">
        <f t="shared" si="1"/>
        <v>98.12558575445173</v>
      </c>
    </row>
    <row r="202" spans="1:12" s="57" customFormat="1" ht="24">
      <c r="A202" s="113" t="s">
        <v>296</v>
      </c>
      <c r="B202" s="137">
        <v>650</v>
      </c>
      <c r="C202" s="120" t="s">
        <v>130</v>
      </c>
      <c r="D202" s="120" t="s">
        <v>40</v>
      </c>
      <c r="E202" s="120" t="s">
        <v>187</v>
      </c>
      <c r="F202" s="105" t="s">
        <v>77</v>
      </c>
      <c r="G202" s="105" t="s">
        <v>47</v>
      </c>
      <c r="H202" s="105" t="s">
        <v>104</v>
      </c>
      <c r="I202" s="105" t="s">
        <v>48</v>
      </c>
      <c r="J202" s="109">
        <f>J205+J207</f>
        <v>160.05</v>
      </c>
      <c r="K202" s="109">
        <f>K205+K207</f>
        <v>157.05</v>
      </c>
      <c r="L202" s="109">
        <f t="shared" si="1"/>
        <v>98.12558575445173</v>
      </c>
    </row>
    <row r="203" spans="1:12" s="57" customFormat="1" ht="48">
      <c r="A203" s="110" t="s">
        <v>332</v>
      </c>
      <c r="B203" s="137">
        <v>650</v>
      </c>
      <c r="C203" s="120" t="s">
        <v>130</v>
      </c>
      <c r="D203" s="120" t="s">
        <v>40</v>
      </c>
      <c r="E203" s="120" t="s">
        <v>187</v>
      </c>
      <c r="F203" s="120" t="s">
        <v>77</v>
      </c>
      <c r="G203" s="120" t="s">
        <v>40</v>
      </c>
      <c r="H203" s="105" t="s">
        <v>104</v>
      </c>
      <c r="I203" s="105" t="s">
        <v>48</v>
      </c>
      <c r="J203" s="109">
        <f>J205+J207</f>
        <v>160.05</v>
      </c>
      <c r="K203" s="109">
        <f>K205+K207</f>
        <v>157.05</v>
      </c>
      <c r="L203" s="109">
        <f t="shared" si="1"/>
        <v>98.12558575445173</v>
      </c>
    </row>
    <row r="204" spans="1:12" ht="12.75">
      <c r="A204" s="110" t="s">
        <v>158</v>
      </c>
      <c r="B204" s="137">
        <v>650</v>
      </c>
      <c r="C204" s="120" t="s">
        <v>130</v>
      </c>
      <c r="D204" s="120" t="s">
        <v>40</v>
      </c>
      <c r="E204" s="120" t="s">
        <v>187</v>
      </c>
      <c r="F204" s="120" t="s">
        <v>77</v>
      </c>
      <c r="G204" s="120" t="s">
        <v>40</v>
      </c>
      <c r="H204" s="120" t="s">
        <v>124</v>
      </c>
      <c r="I204" s="120" t="s">
        <v>48</v>
      </c>
      <c r="J204" s="109">
        <f>J205</f>
        <v>136.05</v>
      </c>
      <c r="K204" s="109">
        <f>K205</f>
        <v>133.05</v>
      </c>
      <c r="L204" s="109">
        <f aca="true" t="shared" si="2" ref="L204:L214">K204/J204*100</f>
        <v>97.7949283351709</v>
      </c>
    </row>
    <row r="205" spans="1:12" ht="24">
      <c r="A205" s="113" t="s">
        <v>111</v>
      </c>
      <c r="B205" s="137">
        <v>650</v>
      </c>
      <c r="C205" s="120" t="s">
        <v>130</v>
      </c>
      <c r="D205" s="120" t="s">
        <v>40</v>
      </c>
      <c r="E205" s="120" t="s">
        <v>187</v>
      </c>
      <c r="F205" s="120" t="s">
        <v>77</v>
      </c>
      <c r="G205" s="120" t="s">
        <v>40</v>
      </c>
      <c r="H205" s="120" t="s">
        <v>124</v>
      </c>
      <c r="I205" s="120" t="s">
        <v>112</v>
      </c>
      <c r="J205" s="109">
        <v>136.05</v>
      </c>
      <c r="K205" s="109">
        <v>133.05</v>
      </c>
      <c r="L205" s="109">
        <f t="shared" si="2"/>
        <v>97.7949283351709</v>
      </c>
    </row>
    <row r="206" spans="1:12" ht="12.75">
      <c r="A206" s="113" t="s">
        <v>256</v>
      </c>
      <c r="B206" s="137">
        <v>650</v>
      </c>
      <c r="C206" s="120" t="s">
        <v>130</v>
      </c>
      <c r="D206" s="120" t="s">
        <v>40</v>
      </c>
      <c r="E206" s="120" t="s">
        <v>187</v>
      </c>
      <c r="F206" s="120" t="s">
        <v>77</v>
      </c>
      <c r="G206" s="120" t="s">
        <v>40</v>
      </c>
      <c r="H206" s="120" t="s">
        <v>124</v>
      </c>
      <c r="I206" s="120" t="s">
        <v>48</v>
      </c>
      <c r="J206" s="109">
        <f>J207</f>
        <v>24</v>
      </c>
      <c r="K206" s="109">
        <f>K207</f>
        <v>24</v>
      </c>
      <c r="L206" s="109">
        <f t="shared" si="2"/>
        <v>100</v>
      </c>
    </row>
    <row r="207" spans="1:12" ht="12.75">
      <c r="A207" s="113" t="s">
        <v>257</v>
      </c>
      <c r="B207" s="137">
        <v>650</v>
      </c>
      <c r="C207" s="120" t="s">
        <v>130</v>
      </c>
      <c r="D207" s="120" t="s">
        <v>40</v>
      </c>
      <c r="E207" s="120" t="s">
        <v>187</v>
      </c>
      <c r="F207" s="120" t="s">
        <v>77</v>
      </c>
      <c r="G207" s="120" t="s">
        <v>40</v>
      </c>
      <c r="H207" s="120" t="s">
        <v>124</v>
      </c>
      <c r="I207" s="120" t="s">
        <v>255</v>
      </c>
      <c r="J207" s="109">
        <v>24</v>
      </c>
      <c r="K207" s="109">
        <v>24</v>
      </c>
      <c r="L207" s="109">
        <f t="shared" si="2"/>
        <v>100</v>
      </c>
    </row>
    <row r="208" spans="1:12" ht="12.75">
      <c r="A208" s="149" t="s">
        <v>36</v>
      </c>
      <c r="B208" s="139">
        <v>650</v>
      </c>
      <c r="C208" s="55" t="s">
        <v>101</v>
      </c>
      <c r="D208" s="55" t="s">
        <v>47</v>
      </c>
      <c r="E208" s="55" t="s">
        <v>47</v>
      </c>
      <c r="F208" s="55" t="s">
        <v>77</v>
      </c>
      <c r="G208" s="55" t="s">
        <v>47</v>
      </c>
      <c r="H208" s="55" t="s">
        <v>104</v>
      </c>
      <c r="I208" s="55" t="s">
        <v>48</v>
      </c>
      <c r="J208" s="106">
        <f>J209</f>
        <v>300</v>
      </c>
      <c r="K208" s="106">
        <f>K209</f>
        <v>300</v>
      </c>
      <c r="L208" s="106">
        <f t="shared" si="2"/>
        <v>100</v>
      </c>
    </row>
    <row r="209" spans="1:12" ht="12.75">
      <c r="A209" s="118" t="s">
        <v>46</v>
      </c>
      <c r="B209" s="138">
        <v>650</v>
      </c>
      <c r="C209" s="107" t="s">
        <v>101</v>
      </c>
      <c r="D209" s="107" t="s">
        <v>40</v>
      </c>
      <c r="E209" s="107" t="s">
        <v>47</v>
      </c>
      <c r="F209" s="107" t="s">
        <v>77</v>
      </c>
      <c r="G209" s="107" t="s">
        <v>47</v>
      </c>
      <c r="H209" s="107" t="s">
        <v>104</v>
      </c>
      <c r="I209" s="107" t="s">
        <v>48</v>
      </c>
      <c r="J209" s="108">
        <f>J212</f>
        <v>300</v>
      </c>
      <c r="K209" s="108">
        <f>K212</f>
        <v>300</v>
      </c>
      <c r="L209" s="108">
        <f t="shared" si="2"/>
        <v>100</v>
      </c>
    </row>
    <row r="210" spans="1:12" s="57" customFormat="1" ht="36">
      <c r="A210" s="113" t="s">
        <v>286</v>
      </c>
      <c r="B210" s="137">
        <v>650</v>
      </c>
      <c r="C210" s="105" t="s">
        <v>101</v>
      </c>
      <c r="D210" s="105" t="s">
        <v>40</v>
      </c>
      <c r="E210" s="105" t="s">
        <v>169</v>
      </c>
      <c r="F210" s="105" t="s">
        <v>77</v>
      </c>
      <c r="G210" s="105" t="s">
        <v>47</v>
      </c>
      <c r="H210" s="105" t="s">
        <v>104</v>
      </c>
      <c r="I210" s="105" t="s">
        <v>48</v>
      </c>
      <c r="J210" s="109">
        <f>J213</f>
        <v>300</v>
      </c>
      <c r="K210" s="109">
        <f>K213</f>
        <v>300</v>
      </c>
      <c r="L210" s="109">
        <f t="shared" si="2"/>
        <v>100</v>
      </c>
    </row>
    <row r="211" spans="1:12" s="57" customFormat="1" ht="36">
      <c r="A211" s="143" t="s">
        <v>333</v>
      </c>
      <c r="B211" s="137">
        <v>650</v>
      </c>
      <c r="C211" s="105" t="s">
        <v>101</v>
      </c>
      <c r="D211" s="105" t="s">
        <v>40</v>
      </c>
      <c r="E211" s="105" t="s">
        <v>169</v>
      </c>
      <c r="F211" s="105" t="s">
        <v>77</v>
      </c>
      <c r="G211" s="105" t="s">
        <v>42</v>
      </c>
      <c r="H211" s="105" t="s">
        <v>104</v>
      </c>
      <c r="I211" s="105" t="s">
        <v>48</v>
      </c>
      <c r="J211" s="109">
        <f>J213</f>
        <v>300</v>
      </c>
      <c r="K211" s="109">
        <f>K213</f>
        <v>300</v>
      </c>
      <c r="L211" s="109">
        <f t="shared" si="2"/>
        <v>100</v>
      </c>
    </row>
    <row r="212" spans="1:12" ht="12.75">
      <c r="A212" s="110" t="s">
        <v>70</v>
      </c>
      <c r="B212" s="137">
        <v>650</v>
      </c>
      <c r="C212" s="105" t="s">
        <v>101</v>
      </c>
      <c r="D212" s="105" t="s">
        <v>40</v>
      </c>
      <c r="E212" s="105" t="s">
        <v>169</v>
      </c>
      <c r="F212" s="105" t="s">
        <v>77</v>
      </c>
      <c r="G212" s="105" t="s">
        <v>42</v>
      </c>
      <c r="H212" s="105" t="s">
        <v>124</v>
      </c>
      <c r="I212" s="105" t="s">
        <v>48</v>
      </c>
      <c r="J212" s="109">
        <f>J213</f>
        <v>300</v>
      </c>
      <c r="K212" s="109">
        <f>K213</f>
        <v>300</v>
      </c>
      <c r="L212" s="109">
        <f t="shared" si="2"/>
        <v>100</v>
      </c>
    </row>
    <row r="213" spans="1:12" ht="12.75">
      <c r="A213" s="110" t="s">
        <v>210</v>
      </c>
      <c r="B213" s="137">
        <v>650</v>
      </c>
      <c r="C213" s="105" t="s">
        <v>101</v>
      </c>
      <c r="D213" s="105" t="s">
        <v>40</v>
      </c>
      <c r="E213" s="105" t="s">
        <v>169</v>
      </c>
      <c r="F213" s="105" t="s">
        <v>77</v>
      </c>
      <c r="G213" s="105" t="s">
        <v>42</v>
      </c>
      <c r="H213" s="105" t="s">
        <v>124</v>
      </c>
      <c r="I213" s="105" t="s">
        <v>211</v>
      </c>
      <c r="J213" s="109">
        <v>300</v>
      </c>
      <c r="K213" s="109">
        <v>300</v>
      </c>
      <c r="L213" s="109">
        <f t="shared" si="2"/>
        <v>100</v>
      </c>
    </row>
    <row r="214" spans="1:12" ht="12.75">
      <c r="A214" s="118" t="s">
        <v>37</v>
      </c>
      <c r="B214" s="116"/>
      <c r="C214" s="104"/>
      <c r="D214" s="104"/>
      <c r="E214" s="105"/>
      <c r="F214" s="105"/>
      <c r="G214" s="105"/>
      <c r="H214" s="105"/>
      <c r="I214" s="104"/>
      <c r="J214" s="108">
        <f>J9+J55+J61+J81+J136+J208+J200+J189</f>
        <v>79013.54999999999</v>
      </c>
      <c r="K214" s="108">
        <f>K9+K55+K61+K81+K136+K208+K200+K189</f>
        <v>75116.75</v>
      </c>
      <c r="L214" s="108">
        <f t="shared" si="2"/>
        <v>95.06818767160824</v>
      </c>
    </row>
  </sheetData>
  <sheetProtection/>
  <mergeCells count="14">
    <mergeCell ref="J1:L1"/>
    <mergeCell ref="A3:L3"/>
    <mergeCell ref="A4:L4"/>
    <mergeCell ref="E1:G1"/>
    <mergeCell ref="H1:I1"/>
    <mergeCell ref="I5:I6"/>
    <mergeCell ref="A5:A6"/>
    <mergeCell ref="D5:D6"/>
    <mergeCell ref="E5:H5"/>
    <mergeCell ref="B5:B6"/>
    <mergeCell ref="C5:C6"/>
    <mergeCell ref="L5:L6"/>
    <mergeCell ref="J5:J6"/>
    <mergeCell ref="K5:K6"/>
  </mergeCells>
  <printOptions/>
  <pageMargins left="0.25" right="0.25" top="0.75" bottom="0.75" header="0.3" footer="0.3"/>
  <pageSetup fitToHeight="0" fitToWidth="1"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33.140625" style="0" customWidth="1"/>
    <col min="2" max="2" width="29.28125" style="0" customWidth="1"/>
    <col min="3" max="3" width="19.57421875" style="0" customWidth="1"/>
    <col min="4" max="4" width="9.28125" style="0" customWidth="1"/>
    <col min="5" max="5" width="8.140625" style="0" customWidth="1"/>
    <col min="6" max="6" width="8.7109375" style="0" customWidth="1"/>
  </cols>
  <sheetData>
    <row r="1" spans="8:11" ht="57.75" customHeight="1">
      <c r="H1" s="200" t="s">
        <v>339</v>
      </c>
      <c r="I1" s="201"/>
      <c r="J1" s="201"/>
      <c r="K1" s="202"/>
    </row>
    <row r="2" ht="15" customHeight="1">
      <c r="H2" s="11"/>
    </row>
    <row r="3" spans="1:11" ht="46.5" customHeight="1">
      <c r="A3" s="193" t="s">
        <v>260</v>
      </c>
      <c r="B3" s="193"/>
      <c r="C3" s="193"/>
      <c r="D3" s="193"/>
      <c r="E3" s="193"/>
      <c r="F3" s="193"/>
      <c r="G3" s="193"/>
      <c r="H3" s="193"/>
      <c r="I3" s="193"/>
      <c r="J3" s="194"/>
      <c r="K3" s="194"/>
    </row>
    <row r="4" spans="1:11" ht="15" customHeight="1">
      <c r="A4" s="195" t="s">
        <v>91</v>
      </c>
      <c r="B4" s="195"/>
      <c r="C4" s="195"/>
      <c r="D4" s="195"/>
      <c r="E4" s="195"/>
      <c r="F4" s="195"/>
      <c r="G4" s="195"/>
      <c r="H4" s="195"/>
      <c r="I4" s="195"/>
      <c r="J4" s="196"/>
      <c r="K4" s="196"/>
    </row>
    <row r="5" spans="1:11" ht="15" customHeight="1">
      <c r="A5" s="203" t="s">
        <v>89</v>
      </c>
      <c r="B5" s="203" t="s">
        <v>90</v>
      </c>
      <c r="C5" s="203" t="s">
        <v>94</v>
      </c>
      <c r="D5" s="197" t="s">
        <v>93</v>
      </c>
      <c r="E5" s="198"/>
      <c r="F5" s="198"/>
      <c r="G5" s="198"/>
      <c r="H5" s="198"/>
      <c r="I5" s="198"/>
      <c r="J5" s="198"/>
      <c r="K5" s="199"/>
    </row>
    <row r="6" spans="1:11" ht="51" customHeight="1">
      <c r="A6" s="203"/>
      <c r="B6" s="203"/>
      <c r="C6" s="203"/>
      <c r="D6" s="32" t="s">
        <v>81</v>
      </c>
      <c r="E6" s="32" t="s">
        <v>82</v>
      </c>
      <c r="F6" s="32" t="s">
        <v>73</v>
      </c>
      <c r="G6" s="32" t="s">
        <v>74</v>
      </c>
      <c r="H6" s="32" t="s">
        <v>138</v>
      </c>
      <c r="I6" s="32" t="s">
        <v>75</v>
      </c>
      <c r="J6" s="32" t="s">
        <v>67</v>
      </c>
      <c r="K6" s="32" t="s">
        <v>92</v>
      </c>
    </row>
    <row r="7" spans="1:1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/>
      <c r="I7" s="32">
        <v>8</v>
      </c>
      <c r="J7" s="32">
        <v>9</v>
      </c>
      <c r="K7" s="32">
        <v>10</v>
      </c>
    </row>
    <row r="8" spans="1:11" ht="12.75">
      <c r="A8" s="27"/>
      <c r="B8" s="18"/>
      <c r="C8" s="18"/>
      <c r="D8" s="37" t="s">
        <v>40</v>
      </c>
      <c r="E8" s="37" t="s">
        <v>99</v>
      </c>
      <c r="F8" s="31" t="s">
        <v>171</v>
      </c>
      <c r="G8" s="31" t="s">
        <v>77</v>
      </c>
      <c r="H8" s="31" t="s">
        <v>42</v>
      </c>
      <c r="I8" s="31" t="s">
        <v>120</v>
      </c>
      <c r="J8" s="31" t="s">
        <v>88</v>
      </c>
      <c r="K8" s="31" t="s">
        <v>217</v>
      </c>
    </row>
    <row r="9" spans="1:11" ht="12.75">
      <c r="A9" s="14" t="s">
        <v>95</v>
      </c>
      <c r="B9" s="15"/>
      <c r="C9" s="26">
        <f>SUM(C8:C8)</f>
        <v>0</v>
      </c>
      <c r="D9" s="16"/>
      <c r="E9" s="16"/>
      <c r="F9" s="17"/>
      <c r="G9" s="17"/>
      <c r="H9" s="17"/>
      <c r="I9" s="16"/>
      <c r="J9" s="16"/>
      <c r="K9" s="16"/>
    </row>
    <row r="10" spans="1:11" ht="12.75">
      <c r="A10" s="20"/>
      <c r="B10" s="21"/>
      <c r="C10" s="22"/>
      <c r="D10" s="22"/>
      <c r="E10" s="22"/>
      <c r="F10" s="23"/>
      <c r="G10" s="23"/>
      <c r="H10" s="23"/>
      <c r="I10" s="24"/>
      <c r="J10" s="24"/>
      <c r="K10" s="24"/>
    </row>
    <row r="12" spans="1:11" ht="18.75">
      <c r="A12" s="171"/>
      <c r="B12" s="171"/>
      <c r="C12" s="10"/>
      <c r="D12" s="10"/>
      <c r="E12" s="10"/>
      <c r="F12" s="172"/>
      <c r="G12" s="172"/>
      <c r="H12" s="25"/>
      <c r="I12" s="172"/>
      <c r="J12" s="172"/>
      <c r="K12" s="25"/>
    </row>
  </sheetData>
  <sheetProtection/>
  <mergeCells count="10">
    <mergeCell ref="A3:K3"/>
    <mergeCell ref="A4:K4"/>
    <mergeCell ref="D5:K5"/>
    <mergeCell ref="I12:J12"/>
    <mergeCell ref="H1:K1"/>
    <mergeCell ref="A5:A6"/>
    <mergeCell ref="B5:B6"/>
    <mergeCell ref="C5:C6"/>
    <mergeCell ref="A12:B12"/>
    <mergeCell ref="F12:G12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4">
      <selection activeCell="M1" sqref="M1:O1"/>
    </sheetView>
  </sheetViews>
  <sheetFormatPr defaultColWidth="9.140625" defaultRowHeight="12.75"/>
  <cols>
    <col min="2" max="2" width="16.7109375" style="0" customWidth="1"/>
    <col min="3" max="3" width="10.421875" style="0" bestFit="1" customWidth="1"/>
    <col min="5" max="5" width="9.28125" style="0" bestFit="1" customWidth="1"/>
    <col min="14" max="14" width="10.421875" style="0" bestFit="1" customWidth="1"/>
    <col min="15" max="15" width="9.28125" style="0" bestFit="1" customWidth="1"/>
  </cols>
  <sheetData>
    <row r="1" spans="5:15" ht="75.75" customHeight="1">
      <c r="E1" s="38"/>
      <c r="M1" s="201" t="s">
        <v>340</v>
      </c>
      <c r="N1" s="206"/>
      <c r="O1" s="206"/>
    </row>
    <row r="2" spans="1:15" ht="15.75">
      <c r="A2" s="193" t="s">
        <v>261</v>
      </c>
      <c r="B2" s="193"/>
      <c r="C2" s="193"/>
      <c r="D2" s="193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6" ht="15.75">
      <c r="A3" s="39"/>
      <c r="B3" s="39"/>
      <c r="C3" s="39"/>
      <c r="D3" s="39"/>
      <c r="E3" s="42"/>
      <c r="F3" s="40"/>
      <c r="G3" s="40"/>
      <c r="H3" s="40"/>
      <c r="I3" s="40"/>
      <c r="J3" s="40"/>
      <c r="K3" s="40"/>
      <c r="L3" s="40"/>
      <c r="M3" s="40"/>
      <c r="N3" s="40"/>
      <c r="O3" s="43" t="s">
        <v>22</v>
      </c>
      <c r="P3" s="44"/>
    </row>
    <row r="4" spans="1:15" ht="15.75" customHeight="1">
      <c r="A4" s="207" t="s">
        <v>196</v>
      </c>
      <c r="B4" s="208" t="s">
        <v>190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7" t="s">
        <v>263</v>
      </c>
    </row>
    <row r="5" spans="1:15" ht="409.5">
      <c r="A5" s="207"/>
      <c r="B5" s="101" t="s">
        <v>191</v>
      </c>
      <c r="C5" s="47" t="s">
        <v>265</v>
      </c>
      <c r="D5" s="95" t="s">
        <v>206</v>
      </c>
      <c r="E5" s="96" t="s">
        <v>269</v>
      </c>
      <c r="F5" s="47" t="s">
        <v>270</v>
      </c>
      <c r="G5" s="47" t="s">
        <v>271</v>
      </c>
      <c r="H5" s="47" t="s">
        <v>272</v>
      </c>
      <c r="I5" s="47" t="s">
        <v>273</v>
      </c>
      <c r="J5" s="47" t="s">
        <v>267</v>
      </c>
      <c r="K5" s="47" t="s">
        <v>274</v>
      </c>
      <c r="L5" s="47" t="s">
        <v>268</v>
      </c>
      <c r="M5" s="97" t="s">
        <v>266</v>
      </c>
      <c r="N5" s="98" t="s">
        <v>275</v>
      </c>
      <c r="O5" s="207"/>
    </row>
    <row r="6" spans="1:15" ht="15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</row>
    <row r="7" spans="1:15" ht="15">
      <c r="A7" s="84" t="s">
        <v>194</v>
      </c>
      <c r="B7" s="82">
        <f>SUM(C7:O7)</f>
        <v>19141.1</v>
      </c>
      <c r="C7" s="82">
        <v>9347</v>
      </c>
      <c r="D7" s="83">
        <v>110</v>
      </c>
      <c r="E7" s="82"/>
      <c r="F7" s="83"/>
      <c r="G7" s="83"/>
      <c r="H7" s="83"/>
      <c r="I7" s="83"/>
      <c r="J7" s="83"/>
      <c r="K7" s="83"/>
      <c r="L7" s="83"/>
      <c r="M7" s="83">
        <v>376.2</v>
      </c>
      <c r="N7" s="83">
        <v>8946.3</v>
      </c>
      <c r="O7" s="82">
        <v>361.6</v>
      </c>
    </row>
    <row r="8" spans="1:15" ht="15.75" customHeight="1">
      <c r="A8" s="84" t="s">
        <v>195</v>
      </c>
      <c r="B8" s="82">
        <f>SUM(C8:O8)</f>
        <v>19087.9</v>
      </c>
      <c r="C8" s="82">
        <v>9300.7</v>
      </c>
      <c r="D8" s="83">
        <v>103.1</v>
      </c>
      <c r="E8" s="82"/>
      <c r="F8" s="83"/>
      <c r="G8" s="83"/>
      <c r="H8" s="83"/>
      <c r="I8" s="83"/>
      <c r="J8" s="83"/>
      <c r="K8" s="83"/>
      <c r="L8" s="83"/>
      <c r="M8" s="83">
        <v>376.2</v>
      </c>
      <c r="N8" s="83">
        <v>8946.3</v>
      </c>
      <c r="O8" s="82">
        <v>361.6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</sheetData>
  <sheetProtection/>
  <mergeCells count="5">
    <mergeCell ref="A2:O2"/>
    <mergeCell ref="M1:O1"/>
    <mergeCell ref="A4:A5"/>
    <mergeCell ref="B4:N4"/>
    <mergeCell ref="O4:O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11.7109375" style="0" customWidth="1"/>
    <col min="3" max="3" width="10.421875" style="0" bestFit="1" customWidth="1"/>
    <col min="4" max="5" width="9.421875" style="0" bestFit="1" customWidth="1"/>
    <col min="8" max="8" width="12.28125" style="0" bestFit="1" customWidth="1"/>
    <col min="9" max="12" width="9.140625" style="50" customWidth="1"/>
  </cols>
  <sheetData>
    <row r="1" spans="4:12" ht="72.75" customHeight="1">
      <c r="D1" s="38"/>
      <c r="I1" s="94"/>
      <c r="K1" s="201" t="s">
        <v>341</v>
      </c>
      <c r="L1" s="201"/>
    </row>
    <row r="2" spans="1:12" ht="15.75">
      <c r="A2" s="193" t="s">
        <v>262</v>
      </c>
      <c r="B2" s="193"/>
      <c r="C2" s="193"/>
      <c r="D2" s="204"/>
      <c r="E2" s="205"/>
      <c r="F2" s="205"/>
      <c r="G2" s="205"/>
      <c r="H2" s="205"/>
      <c r="I2" s="205"/>
      <c r="J2" s="215"/>
      <c r="K2" s="215"/>
      <c r="L2" s="215"/>
    </row>
    <row r="3" spans="1:9" ht="15.75">
      <c r="A3" s="39"/>
      <c r="B3" s="39"/>
      <c r="C3" s="39"/>
      <c r="D3" s="42"/>
      <c r="E3" s="40"/>
      <c r="F3" s="40"/>
      <c r="G3" s="40"/>
      <c r="H3" s="40"/>
      <c r="I3" s="99"/>
    </row>
    <row r="4" ht="12.75">
      <c r="L4" s="43" t="s">
        <v>22</v>
      </c>
    </row>
    <row r="5" spans="1:12" ht="12.75" customHeight="1">
      <c r="A5" s="209" t="s">
        <v>189</v>
      </c>
      <c r="B5" s="209" t="s">
        <v>197</v>
      </c>
      <c r="C5" s="211" t="s">
        <v>280</v>
      </c>
      <c r="D5" s="211" t="s">
        <v>281</v>
      </c>
      <c r="E5" s="212" t="s">
        <v>282</v>
      </c>
      <c r="F5" s="216" t="s">
        <v>276</v>
      </c>
      <c r="G5" s="216" t="s">
        <v>277</v>
      </c>
      <c r="H5" s="217" t="s">
        <v>278</v>
      </c>
      <c r="I5" s="211" t="s">
        <v>279</v>
      </c>
      <c r="J5" s="211" t="s">
        <v>283</v>
      </c>
      <c r="K5" s="212" t="s">
        <v>284</v>
      </c>
      <c r="L5" s="212" t="s">
        <v>285</v>
      </c>
    </row>
    <row r="6" spans="1:12" ht="12.75">
      <c r="A6" s="209"/>
      <c r="B6" s="209"/>
      <c r="C6" s="211"/>
      <c r="D6" s="211"/>
      <c r="E6" s="213"/>
      <c r="F6" s="216"/>
      <c r="G6" s="216"/>
      <c r="H6" s="209"/>
      <c r="I6" s="211"/>
      <c r="J6" s="211"/>
      <c r="K6" s="213"/>
      <c r="L6" s="213"/>
    </row>
    <row r="7" spans="1:12" ht="245.25" customHeight="1">
      <c r="A7" s="210"/>
      <c r="B7" s="210"/>
      <c r="C7" s="211"/>
      <c r="D7" s="211"/>
      <c r="E7" s="214"/>
      <c r="F7" s="216"/>
      <c r="G7" s="216"/>
      <c r="H7" s="210"/>
      <c r="I7" s="211"/>
      <c r="J7" s="211"/>
      <c r="K7" s="214"/>
      <c r="L7" s="214"/>
    </row>
    <row r="8" spans="1:12" ht="15">
      <c r="A8" s="45">
        <v>2</v>
      </c>
      <c r="B8" s="45">
        <v>3</v>
      </c>
      <c r="C8" s="45">
        <v>4</v>
      </c>
      <c r="D8" s="45">
        <v>5</v>
      </c>
      <c r="E8" s="45">
        <v>6</v>
      </c>
      <c r="F8" s="45">
        <v>7</v>
      </c>
      <c r="G8" s="45">
        <v>8</v>
      </c>
      <c r="H8" s="45">
        <v>9</v>
      </c>
      <c r="I8" s="45">
        <v>10</v>
      </c>
      <c r="J8" s="45">
        <v>11</v>
      </c>
      <c r="K8" s="45">
        <v>12</v>
      </c>
      <c r="L8" s="45">
        <v>13</v>
      </c>
    </row>
    <row r="9" spans="1:12" ht="15">
      <c r="A9" s="158" t="s">
        <v>192</v>
      </c>
      <c r="B9" s="159">
        <f>SUM(C9:L9)</f>
        <v>19141.100000000002</v>
      </c>
      <c r="C9" s="160">
        <v>14322.7</v>
      </c>
      <c r="D9" s="160">
        <v>1432.5</v>
      </c>
      <c r="E9" s="160">
        <v>3385.9</v>
      </c>
      <c r="F9" s="157"/>
      <c r="G9" s="157"/>
      <c r="H9" s="46"/>
      <c r="I9" s="156"/>
      <c r="J9" s="156"/>
      <c r="K9" s="156"/>
      <c r="L9" s="156"/>
    </row>
    <row r="10" spans="1:12" ht="15">
      <c r="A10" s="158" t="s">
        <v>193</v>
      </c>
      <c r="B10" s="159">
        <f>SUM(C10:L10)</f>
        <v>16703.7</v>
      </c>
      <c r="C10" s="160">
        <v>13135</v>
      </c>
      <c r="D10" s="160">
        <v>182.8</v>
      </c>
      <c r="E10" s="160">
        <v>3385.9</v>
      </c>
      <c r="F10" s="157"/>
      <c r="G10" s="157"/>
      <c r="H10" s="46"/>
      <c r="I10" s="156"/>
      <c r="J10" s="156"/>
      <c r="K10" s="156"/>
      <c r="L10" s="156"/>
    </row>
  </sheetData>
  <sheetProtection/>
  <mergeCells count="14">
    <mergeCell ref="B5:B7"/>
    <mergeCell ref="K1:L1"/>
    <mergeCell ref="K5:K7"/>
    <mergeCell ref="H5:H7"/>
    <mergeCell ref="A5:A7"/>
    <mergeCell ref="I5:I7"/>
    <mergeCell ref="J5:J7"/>
    <mergeCell ref="L5:L7"/>
    <mergeCell ref="A2:L2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КалугинаИА</cp:lastModifiedBy>
  <cp:lastPrinted>2022-08-02T06:56:15Z</cp:lastPrinted>
  <dcterms:created xsi:type="dcterms:W3CDTF">1996-10-08T23:32:33Z</dcterms:created>
  <dcterms:modified xsi:type="dcterms:W3CDTF">2022-08-02T06:56:21Z</dcterms:modified>
  <cp:category/>
  <cp:version/>
  <cp:contentType/>
  <cp:contentStatus/>
</cp:coreProperties>
</file>